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hidePivotFieldList="1"/>
  <mc:AlternateContent xmlns:mc="http://schemas.openxmlformats.org/markup-compatibility/2006">
    <mc:Choice Requires="x15">
      <x15ac:absPath xmlns:x15ac="http://schemas.microsoft.com/office/spreadsheetml/2010/11/ac" url="I:\SA\GECE\ANÁLISE E ACOMPANHAMENTO DE INVESTIMENTO\"/>
    </mc:Choice>
  </mc:AlternateContent>
  <bookViews>
    <workbookView xWindow="0" yWindow="360" windowWidth="19200" windowHeight="11385" tabRatio="887"/>
  </bookViews>
  <sheets>
    <sheet name="PLANEJADO_PD" sheetId="21" r:id="rId1"/>
    <sheet name="Resumo" sheetId="9" r:id="rId2"/>
  </sheets>
  <externalReferences>
    <externalReference r:id="rId3"/>
    <externalReference r:id="rId4"/>
  </externalReferences>
  <definedNames>
    <definedName name="_1__123Graph_ACHART_1" hidden="1">[1]Calc!$D$38:$D$83</definedName>
    <definedName name="_10__123Graph_ACHART_18" hidden="1">[1]GrFour!$B$115:$B$185</definedName>
    <definedName name="_11__123Graph_ACHART_2" hidden="1">[1]Calc!$F$23:$F$58</definedName>
    <definedName name="_12__123Graph_ACHART_22" hidden="1">[1]MOne!$B$145:$B$231</definedName>
    <definedName name="_13__123Graph_ACHART_23" hidden="1">[1]MTwo!$B$145:$B$232</definedName>
    <definedName name="_14__123Graph_ACHART_24" hidden="1">[1]KOne!$B$230:$B$755</definedName>
    <definedName name="_15__123Graph_ACHART_25" hidden="1">[1]GoSeven!$B$90:$B$125</definedName>
    <definedName name="_16__123Graph_ACHART_26" hidden="1">[1]GrThree!$B$90:$B$140</definedName>
    <definedName name="_17__123Graph_ACHART_27" hidden="1">[1]HTwo!$B$88:$B$130</definedName>
    <definedName name="_18__123Graph_ACHART_28" hidden="1">[1]JOne!$B$86:$B$112</definedName>
    <definedName name="_19__123Graph_ACHART_29" hidden="1">[1]JTwo!$B$86:$B$116</definedName>
    <definedName name="_2__123Graph_ACHART_10" hidden="1">[1]Calc!$AB$153:$AB$325</definedName>
    <definedName name="_20__123Graph_ACHART_3" hidden="1">[1]Calc!$H$38:$H$107</definedName>
    <definedName name="_21__123Graph_ACHART_30" hidden="1">[1]HOne!$B$88:$B$130</definedName>
    <definedName name="_22__123Graph_ACHART_4" hidden="1">[1]Calc!$L$13:$L$53</definedName>
    <definedName name="_23__123Graph_ACHART_5" hidden="1">[1]Calc!$N$9:$N$36</definedName>
    <definedName name="_24__123Graph_ACHART_6" hidden="1">[1]Calc!$P$9:$P$41</definedName>
    <definedName name="_25__123Graph_ACHART_7" hidden="1">[1]Calc!$R$153:$R$688</definedName>
    <definedName name="_26__123Graph_ACHART_8" hidden="1">[1]Calc!$T$83:$T$153</definedName>
    <definedName name="_27__123Graph_ACHART_9" hidden="1">[1]Calc!$V$83:$V$153</definedName>
    <definedName name="_28__123Graph_BCHART_1" hidden="1">[1]Calc!$E$38:$E$83</definedName>
    <definedName name="_29__123Graph_BCHART_10" hidden="1">[1]Calc!$AC$153:$AC$325</definedName>
    <definedName name="_3__123Graph_ACHART_11" hidden="1">[1]Calc!$Z$153:$Z$315</definedName>
    <definedName name="_30__123Graph_BCHART_11" hidden="1">[1]Calc!$AA$153:$AA$315</definedName>
    <definedName name="_31__123Graph_BCHART_12" hidden="1">[1]Calc!$Y$153:$Y$313</definedName>
    <definedName name="_32__123Graph_BCHART_13" hidden="1">[1]Calc!$AE$10:$AE$33</definedName>
    <definedName name="_33__123Graph_BCHART_14" hidden="1">[1]Calc!$AI$10:$AI$28</definedName>
    <definedName name="_34__123Graph_BCHART_15" hidden="1">[1]Calc!$AK$8:$AK$19</definedName>
    <definedName name="_35__123Graph_BCHART_16" hidden="1">[1]Calc!$AM$8:$AM$21</definedName>
    <definedName name="_36__123Graph_BCHART_17" hidden="1">[1]GoEight!$C$115:$C$160</definedName>
    <definedName name="_37__123Graph_BCHART_18" hidden="1">[1]GrFour!$C$115:$C$190</definedName>
    <definedName name="_38__123Graph_BCHART_2" hidden="1">[1]Calc!$G$23:$G$58</definedName>
    <definedName name="_39__123Graph_BCHART_22" hidden="1">[1]MOne!$C$145:$C$231</definedName>
    <definedName name="_4__123Graph_ACHART_12" hidden="1">[1]Calc!$X$153:$X$313</definedName>
    <definedName name="_40__123Graph_BCHART_23" hidden="1">[1]MTwo!$C$145:$C$231</definedName>
    <definedName name="_41__123Graph_BCHART_24" hidden="1">[1]KOne!$C$230:$C$755</definedName>
    <definedName name="_42__123Graph_BCHART_25" hidden="1">[1]GoSeven!$C$90:$C$125</definedName>
    <definedName name="_43__123Graph_BCHART_26" hidden="1">[1]GrThree!$C$90:$C$140</definedName>
    <definedName name="_44__123Graph_BCHART_27" hidden="1">[1]HTwo!$C$88:$C$130</definedName>
    <definedName name="_45__123Graph_BCHART_28" hidden="1">[1]JOne!$C$86:$C$112</definedName>
    <definedName name="_46__123Graph_BCHART_29" hidden="1">[1]JTwo!$C$86:$C$116</definedName>
    <definedName name="_47__123Graph_BCHART_3" hidden="1">[1]Calc!$I$38:$I$107</definedName>
    <definedName name="_48__123Graph_BCHART_30" hidden="1">[1]HOne!$C$88:$C$130</definedName>
    <definedName name="_49__123Graph_BCHART_4" hidden="1">[1]Calc!$M$13:$M$53</definedName>
    <definedName name="_5__123Graph_ACHART_13" hidden="1">[1]Calc!$AD$10:$AD$33</definedName>
    <definedName name="_50__123Graph_BCHART_5" hidden="1">[1]Calc!$O$9:$O$36</definedName>
    <definedName name="_51__123Graph_BCHART_6" hidden="1">[1]Calc!$Q$9:$Q$41</definedName>
    <definedName name="_52__123Graph_BCHART_7" hidden="1">[1]Calc!$S$153:$S$688</definedName>
    <definedName name="_53__123Graph_BCHART_8" hidden="1">[1]Calc!$U$83:$U$153</definedName>
    <definedName name="_54__123Graph_BCHART_9" hidden="1">[1]Calc!$W$83:$W$153</definedName>
    <definedName name="_55__123Graph_CCHART_25" hidden="1">[1]GoSeven!$D$90:$D$105</definedName>
    <definedName name="_56__123Graph_CCHART_26" hidden="1">[1]GrThree!$D$90:$D$110</definedName>
    <definedName name="_57__123Graph_CCHART_27" hidden="1">[1]HTwo!$D$88:$D$110</definedName>
    <definedName name="_58__123Graph_CCHART_28" hidden="1">[1]JOne!$D$86:$D$98</definedName>
    <definedName name="_59__123Graph_CCHART_29" hidden="1">[1]JTwo!$D$86:$D$98</definedName>
    <definedName name="_6__123Graph_ACHART_14" hidden="1">[1]Calc!$AH$10:$AH$28</definedName>
    <definedName name="_60__123Graph_CCHART_30" hidden="1">[1]HOne!$D$88:$D$110</definedName>
    <definedName name="_61__123Graph_DCHART_25" hidden="1">[1]GoSeven!$E$90:$E$105</definedName>
    <definedName name="_62__123Graph_DCHART_26" hidden="1">[1]GrThree!$E$90:$E$110</definedName>
    <definedName name="_63__123Graph_DCHART_27" hidden="1">[1]HTwo!$E$88:$E$110</definedName>
    <definedName name="_64__123Graph_DCHART_28" hidden="1">[1]JOne!$E$86:$E$98</definedName>
    <definedName name="_65__123Graph_DCHART_29" hidden="1">[1]JTwo!$E$86:$E$98</definedName>
    <definedName name="_66__123Graph_DCHART_30" hidden="1">[1]HOne!$E$86:$E$110</definedName>
    <definedName name="_67__123Graph_XCHART_10" hidden="1">[1]Calc!$A$153:$A$325</definedName>
    <definedName name="_68__123Graph_XCHART_11" hidden="1">[1]Calc!$A$153:$A$315</definedName>
    <definedName name="_69__123Graph_XCHART_12" hidden="1">[1]Calc!$A$153:$A$313</definedName>
    <definedName name="_7__123Graph_ACHART_15" hidden="1">[1]Calc!$AJ$8:$AJ$19</definedName>
    <definedName name="_70__123Graph_XCHART_13" hidden="1">[1]Calc!$A$13:$A$33</definedName>
    <definedName name="_71__123Graph_XCHART_14" hidden="1">[1]Calc!$A$11:$A$28</definedName>
    <definedName name="_72__123Graph_XCHART_15" hidden="1">[1]Calc!$A$8:$A$19</definedName>
    <definedName name="_73__123Graph_XCHART_16" hidden="1">[1]Calc!$A$8:$A$21</definedName>
    <definedName name="_74__123Graph_XCHART_2" hidden="1">[1]Calc!$A$23:$A$58</definedName>
    <definedName name="_75__123Graph_XCHART_3" hidden="1">[1]Calc!$A$38:$A$107</definedName>
    <definedName name="_76__123Graph_XCHART_4" hidden="1">[1]Calc!$A$13:$A$53</definedName>
    <definedName name="_77__123Graph_XCHART_5" hidden="1">[1]Calc!$A$9:$A$36</definedName>
    <definedName name="_78__123Graph_XCHART_6" hidden="1">[1]Calc!$A$9:$A$41</definedName>
    <definedName name="_79__123Graph_XCHART_7" hidden="1">[1]Calc!$A$153:$A$688</definedName>
    <definedName name="_8__123Graph_ACHART_16" hidden="1">[1]Calc!$AL$8:$AL$21</definedName>
    <definedName name="_80__123Graph_XCHART_8" hidden="1">[1]Calc!$A$83:$A$154</definedName>
    <definedName name="_81__123Graph_XCHART_9" hidden="1">[1]Calc!$A$83:$A$153</definedName>
    <definedName name="_9__123Graph_ACHART_17" hidden="1">[1]GoEight!$B$115:$B$160</definedName>
    <definedName name="_B1" hidden="1">{#N/A,#N/A,FALSE,"LLAVE";#N/A,#N/A,FALSE,"EERR";#N/A,#N/A,FALSE,"ESP";#N/A,#N/A,FALSE,"EOAF";#N/A,#N/A,FALSE,"CASH";#N/A,#N/A,FALSE,"FINANZAS";#N/A,#N/A,FALSE,"DEUDA";#N/A,#N/A,FALSE,"INVERSION";#N/A,#N/A,FALSE,"PERSONAL"}</definedName>
    <definedName name="_bb1" hidden="1">{#N/A,#N/A,FALSE,"ENERGIA";#N/A,#N/A,FALSE,"PERDIDAS";#N/A,#N/A,FALSE,"CLIENTES";#N/A,#N/A,FALSE,"ESTADO";#N/A,#N/A,FALSE,"TECNICA"}</definedName>
    <definedName name="_bbb1" hidden="1">{#N/A,#N/A,FALSE,"LLAVE";#N/A,#N/A,FALSE,"EERR";#N/A,#N/A,FALSE,"ESP";#N/A,#N/A,FALSE,"EOAF";#N/A,#N/A,FALSE,"CASH";#N/A,#N/A,FALSE,"FINANZAS";#N/A,#N/A,FALSE,"DEUDA";#N/A,#N/A,FALSE,"INVERSION";#N/A,#N/A,FALSE,"PERSONAL"}</definedName>
    <definedName name="_bx1" hidden="1">{#N/A,#N/A,FALSE,"LLAVE";#N/A,#N/A,FALSE,"EERR";#N/A,#N/A,FALSE,"ESP";#N/A,#N/A,FALSE,"EOAF";#N/A,#N/A,FALSE,"CASH";#N/A,#N/A,FALSE,"FINANZAS";#N/A,#N/A,FALSE,"DEUDA";#N/A,#N/A,FALSE,"INVERSION";#N/A,#N/A,FALSE,"PERSONAL"}</definedName>
    <definedName name="_CD1" hidden="1">{#N/A,#N/A,FALSE,"LLAVE";#N/A,#N/A,FALSE,"EERR";#N/A,#N/A,FALSE,"ESP";#N/A,#N/A,FALSE,"EOAF";#N/A,#N/A,FALSE,"CASH";#N/A,#N/A,FALSE,"FINANZAS";#N/A,#N/A,FALSE,"DEUDA";#N/A,#N/A,FALSE,"INVERSION";#N/A,#N/A,FALSE,"PERSONAL"}</definedName>
    <definedName name="_cdx1" hidden="1">{#N/A,#N/A,FALSE,"LLAVE";#N/A,#N/A,FALSE,"EERR";#N/A,#N/A,FALSE,"ESP";#N/A,#N/A,FALSE,"EOAF";#N/A,#N/A,FALSE,"CASH";#N/A,#N/A,FALSE,"FINANZAS";#N/A,#N/A,FALSE,"DEUDA";#N/A,#N/A,FALSE,"INVERSION";#N/A,#N/A,FALSE,"PERSONAL"}</definedName>
    <definedName name="_df1" hidden="1">{#N/A,#N/A,FALSE,"LLAVE";#N/A,#N/A,FALSE,"EERR";#N/A,#N/A,FALSE,"ESP";#N/A,#N/A,FALSE,"EOAF";#N/A,#N/A,FALSE,"CASH";#N/A,#N/A,FALSE,"FINANZAS";#N/A,#N/A,FALSE,"DEUDA";#N/A,#N/A,FALSE,"INVERSION";#N/A,#N/A,FALSE,"PERSONAL"}</definedName>
    <definedName name="_e1" hidden="1">{#N/A,#N/A,FALSE,"ENERGIA";#N/A,#N/A,FALSE,"PERDIDAS";#N/A,#N/A,FALSE,"CLIENTES";#N/A,#N/A,FALSE,"ESTADO";#N/A,#N/A,FALSE,"TECNICA"}</definedName>
    <definedName name="_xlnm._FilterDatabase" localSheetId="0" hidden="1">PLANEJADO_PD!$A$1:$VYM$337</definedName>
    <definedName name="_xlnm._FilterDatabase" hidden="1">#REF!</definedName>
    <definedName name="_Order1" hidden="1">255</definedName>
    <definedName name="_Order2" hidden="1">255</definedName>
    <definedName name="AAAAAAAAAAAA" hidden="1">{#N/A,#N/A,FALSE,"Relatórios";"Vendas e Custos",#N/A,FALSE,"Vendas e Custos";"Premissas",#N/A,FALSE,"Premissas";"Projeções",#N/A,FALSE,"Projeções";"Dolar",#N/A,FALSE,"Dolar";"Original",#N/A,FALSE,"Original e UFIR"}</definedName>
    <definedName name="anscount" hidden="1">3</definedName>
    <definedName name="_xlnm.Print_Area" localSheetId="0">PLANEJADO_PD!$A$1:$CA$338</definedName>
    <definedName name="_xlnm.Print_Area" localSheetId="1">Resumo!$B$1:$I$28</definedName>
    <definedName name="AS2DocOpenMode" hidden="1">"AS2DocumentEdit"</definedName>
    <definedName name="B" hidden="1">{#N/A,#N/A,FALSE,"LLAVE";#N/A,#N/A,FALSE,"EERR";#N/A,#N/A,FALSE,"ESP";#N/A,#N/A,FALSE,"EOAF";#N/A,#N/A,FALSE,"CASH";#N/A,#N/A,FALSE,"FINANZAS";#N/A,#N/A,FALSE,"DEUDA";#N/A,#N/A,FALSE,"INVERSION";#N/A,#N/A,FALSE,"PERSONAL"}</definedName>
    <definedName name="BANCO_ACCESS">[2]Banco_SAP!$A$1:$AV$1481</definedName>
    <definedName name="bb" hidden="1">{#N/A,#N/A,FALSE,"ENERGIA";#N/A,#N/A,FALSE,"PERDIDAS";#N/A,#N/A,FALSE,"CLIENTES";#N/A,#N/A,FALSE,"ESTADO";#N/A,#N/A,FALSE,"TECNICA"}</definedName>
    <definedName name="bbb" hidden="1">{#N/A,#N/A,FALSE,"LLAVE";#N/A,#N/A,FALSE,"EERR";#N/A,#N/A,FALSE,"ESP";#N/A,#N/A,FALSE,"EOAF";#N/A,#N/A,FALSE,"CASH";#N/A,#N/A,FALSE,"FINANZAS";#N/A,#N/A,FALSE,"DEUDA";#N/A,#N/A,FALSE,"INVERSION";#N/A,#N/A,FALSE,"PERSONAL"}</definedName>
    <definedName name="bbbbbbbbbbbbbbbbbbbbbbbbbbbbbbbbb" hidden="1">{#N/A,#N/A,FALSE,"LLAVE";#N/A,#N/A,FALSE,"EERR";#N/A,#N/A,FALSE,"ESP";#N/A,#N/A,FALSE,"EOAF";#N/A,#N/A,FALSE,"CASH";#N/A,#N/A,FALSE,"FINANZAS";#N/A,#N/A,FALSE,"DEUDA";#N/A,#N/A,FALSE,"INVERSION";#N/A,#N/A,FALSE,"PERSONAL"}</definedName>
    <definedName name="bbbosta" hidden="1">{#N/A,#N/A,FALSE,"LLAVE";#N/A,#N/A,FALSE,"EERR";#N/A,#N/A,FALSE,"ESP";#N/A,#N/A,FALSE,"EOAF";#N/A,#N/A,FALSE,"CASH";#N/A,#N/A,FALSE,"FINANZAS";#N/A,#N/A,FALSE,"DEUDA";#N/A,#N/A,FALSE,"INVERSION";#N/A,#N/A,FALSE,"PERSONAL"}</definedName>
    <definedName name="bbosta" hidden="1">{#N/A,#N/A,FALSE,"ENERGIA";#N/A,#N/A,FALSE,"PERDIDAS";#N/A,#N/A,FALSE,"CLIENTES";#N/A,#N/A,FALSE,"ESTADO";#N/A,#N/A,FALSE,"TECNICA"}</definedName>
    <definedName name="beth" hidden="1">{#N/A,#N/A,FALSE,"LLAVE";#N/A,#N/A,FALSE,"EERR";#N/A,#N/A,FALSE,"ESP";#N/A,#N/A,FALSE,"EOAF";#N/A,#N/A,FALSE,"CASH";#N/A,#N/A,FALSE,"FINANZAS";#N/A,#N/A,FALSE,"DEUDA";#N/A,#N/A,FALSE,"INVERSION";#N/A,#N/A,FALSE,"PERSONAL"}</definedName>
    <definedName name="BNDES4" hidden="1">{#N/A,#N/A,FALSE,"Eier"}</definedName>
    <definedName name="bosta" hidden="1">{#N/A,#N/A,FALSE,"LLAVE";#N/A,#N/A,FALSE,"EERR";#N/A,#N/A,FALSE,"ESP";#N/A,#N/A,FALSE,"EOAF";#N/A,#N/A,FALSE,"CASH";#N/A,#N/A,FALSE,"FINANZAS";#N/A,#N/A,FALSE,"DEUDA";#N/A,#N/A,FALSE,"INVERSION";#N/A,#N/A,FALSE,"PERSONAL"}</definedName>
    <definedName name="bx" hidden="1">{#N/A,#N/A,FALSE,"LLAVE";#N/A,#N/A,FALSE,"EERR";#N/A,#N/A,FALSE,"ESP";#N/A,#N/A,FALSE,"EOAF";#N/A,#N/A,FALSE,"CASH";#N/A,#N/A,FALSE,"FINANZAS";#N/A,#N/A,FALSE,"DEUDA";#N/A,#N/A,FALSE,"INVERSION";#N/A,#N/A,FALSE,"PERSONAL"}</definedName>
    <definedName name="CD" hidden="1">{#N/A,#N/A,FALSE,"LLAVE";#N/A,#N/A,FALSE,"EERR";#N/A,#N/A,FALSE,"ESP";#N/A,#N/A,FALSE,"EOAF";#N/A,#N/A,FALSE,"CASH";#N/A,#N/A,FALSE,"FINANZAS";#N/A,#N/A,FALSE,"DEUDA";#N/A,#N/A,FALSE,"INVERSION";#N/A,#N/A,FALSE,"PERSONAL"}</definedName>
    <definedName name="cdx" hidden="1">{#N/A,#N/A,FALSE,"LLAVE";#N/A,#N/A,FALSE,"EERR";#N/A,#N/A,FALSE,"ESP";#N/A,#N/A,FALSE,"EOAF";#N/A,#N/A,FALSE,"CASH";#N/A,#N/A,FALSE,"FINANZAS";#N/A,#N/A,FALSE,"DEUDA";#N/A,#N/A,FALSE,"INVERSION";#N/A,#N/A,FALSE,"PERSONAL"}</definedName>
    <definedName name="cvcvxvxcvxcvxcv" hidden="1">{#N/A,#N/A,FALSE,"LLAVE";#N/A,#N/A,FALSE,"EERR";#N/A,#N/A,FALSE,"ESP";#N/A,#N/A,FALSE,"EOAF";#N/A,#N/A,FALSE,"CASH";#N/A,#N/A,FALSE,"FINANZAS";#N/A,#N/A,FALSE,"DEUDA";#N/A,#N/A,FALSE,"INVERSION";#N/A,#N/A,FALSE,"PERSONAL"}</definedName>
    <definedName name="df" hidden="1">{#N/A,#N/A,FALSE,"LLAVE";#N/A,#N/A,FALSE,"EERR";#N/A,#N/A,FALSE,"ESP";#N/A,#N/A,FALSE,"EOAF";#N/A,#N/A,FALSE,"CASH";#N/A,#N/A,FALSE,"FINANZAS";#N/A,#N/A,FALSE,"DEUDA";#N/A,#N/A,FALSE,"INVERSION";#N/A,#N/A,FALSE,"PERSONAL"}</definedName>
    <definedName name="dfsagasgdfagadfgdaf" hidden="1">{#N/A,#N/A,FALSE,"ENERGIA";#N/A,#N/A,FALSE,"PERDIDAS";#N/A,#N/A,FALSE,"CLIENTES";#N/A,#N/A,FALSE,"ESTADO";#N/A,#N/A,FALSE,"TECNICA"}</definedName>
    <definedName name="e" hidden="1">{#N/A,#N/A,FALSE,"ENERGIA";#N/A,#N/A,FALSE,"PERDIDAS";#N/A,#N/A,FALSE,"CLIENTES";#N/A,#N/A,FALSE,"ESTADO";#N/A,#N/A,FALSE,"TECNICA"}</definedName>
    <definedName name="elizabeth" hidden="1">{#N/A,#N/A,FALSE,"ENERGIA";#N/A,#N/A,FALSE,"PERDIDAS";#N/A,#N/A,FALSE,"CLIENTES";#N/A,#N/A,FALSE,"ESTADO";#N/A,#N/A,FALSE,"TECNICA"}</definedName>
    <definedName name="F" hidden="1">{#N/A,#N/A,FALSE,"ENERGIA";#N/A,#N/A,FALSE,"PERDIDAS";#N/A,#N/A,FALSE,"CLIENTES";#N/A,#N/A,FALSE,"ESTADO";#N/A,#N/A,FALSE,"TECNICA"}</definedName>
    <definedName name="ff" hidden="1">{#N/A,#N/A,FALSE,"ENERGIA";#N/A,#N/A,FALSE,"PERDIDAS";#N/A,#N/A,FALSE,"CLIENTES";#N/A,#N/A,FALSE,"ESTADO";#N/A,#N/A,FALSE,"TECNICA"}</definedName>
    <definedName name="fx" hidden="1">{#N/A,#N/A,FALSE,"ENERGIA";#N/A,#N/A,FALSE,"PERDIDAS";#N/A,#N/A,FALSE,"CLIENTES";#N/A,#N/A,FALSE,"ESTADO";#N/A,#N/A,FALSE,"TECNICA"}</definedName>
    <definedName name="hhh" hidden="1">#REF!</definedName>
    <definedName name="HTML_CodePage" hidden="1">1252</definedName>
    <definedName name="HTML_Control" hidden="1">{"'1998'!$B$2:$O$16"}</definedName>
    <definedName name="HTML_Description" hidden="1">""</definedName>
    <definedName name="HTML_Email" hidden="1">"sacg@CPFL.COM.BR"</definedName>
    <definedName name="HTML_Header" hidden="1">""</definedName>
    <definedName name="HTML_LastUpdate" hidden="1">"13/01/2000"</definedName>
    <definedName name="HTML_LineAfter" hidden="1">FALSE</definedName>
    <definedName name="HTML_LineBefore" hidden="1">FALSE</definedName>
    <definedName name="HTML_Name" hidden="1">"Solange Aparecida Carvalho Grecco"</definedName>
    <definedName name="HTML_OBDlg2" hidden="1">TRUE</definedName>
    <definedName name="HTML_OBDlg4" hidden="1">TRUE</definedName>
    <definedName name="HTML_OS" hidden="1">0</definedName>
    <definedName name="HTML_PathFile" hidden="1">"C:\FrontPage Webs\Content\fo\INDICADORES_ECONOMICOS\Inflacao98.htm"</definedName>
    <definedName name="HTML_Title" hidden="1">""</definedName>
    <definedName name="im" hidden="1">{#N/A,#N/A,FALSE,"ENERGIA";#N/A,#N/A,FALSE,"PERDIDAS";#N/A,#N/A,FALSE,"CLIENTES";#N/A,#N/A,FALSE,"ESTADO";#N/A,#N/A,FALSE,"TECNICA"}</definedName>
    <definedName name="ime" hidden="1">{#N/A,#N/A,FALSE,"LLAVE";#N/A,#N/A,FALSE,"EERR";#N/A,#N/A,FALSE,"ESP";#N/A,#N/A,FALSE,"EOAF";#N/A,#N/A,FALSE,"CASH";#N/A,#N/A,FALSE,"FINANZAS";#N/A,#N/A,FALSE,"DEUDA";#N/A,#N/A,FALSE,"INVERSION";#N/A,#N/A,FALSE,"PERSONAL"}</definedName>
    <definedName name="limcount" hidden="1">2</definedName>
    <definedName name="men" hidden="1">{#N/A,#N/A,FALSE,"LLAVE";#N/A,#N/A,FALSE,"EERR";#N/A,#N/A,FALSE,"ESP";#N/A,#N/A,FALSE,"EOAF";#N/A,#N/A,FALSE,"CASH";#N/A,#N/A,FALSE,"FINANZAS";#N/A,#N/A,FALSE,"DEUDA";#N/A,#N/A,FALSE,"INVERSION";#N/A,#N/A,FALSE,"PERSONAL"}</definedName>
    <definedName name="PlanilhaPaulo" hidden="1">{#N/A,#N/A,FALSE,"LLAVE";#N/A,#N/A,FALSE,"EERR";#N/A,#N/A,FALSE,"ESP";#N/A,#N/A,FALSE,"EOAF";#N/A,#N/A,FALSE,"CASH";#N/A,#N/A,FALSE,"FINANZAS";#N/A,#N/A,FALSE,"DEUDA";#N/A,#N/A,FALSE,"INVERSION";#N/A,#N/A,FALSE,"PERSONAL"}</definedName>
    <definedName name="pp" hidden="1">{#N/A,#N/A,FALSE,"ENERGIA";#N/A,#N/A,FALSE,"PERDIDAS";#N/A,#N/A,FALSE,"CLIENTES";#N/A,#N/A,FALSE,"ESTADO";#N/A,#N/A,FALSE,"TECNICA"}</definedName>
    <definedName name="PUALO" hidden="1">{#N/A,#N/A,FALSE,"LLAVE";#N/A,#N/A,FALSE,"EERR";#N/A,#N/A,FALSE,"ESP";#N/A,#N/A,FALSE,"EOAF";#N/A,#N/A,FALSE,"CASH";#N/A,#N/A,FALSE,"FINANZAS";#N/A,#N/A,FALSE,"DEUDA";#N/A,#N/A,FALSE,"INVERSION";#N/A,#N/A,FALSE,"PERSONAL"}</definedName>
    <definedName name="RBTESTE" hidden="1">{#N/A,#N/A,FALSE,"ENERGIA";#N/A,#N/A,FALSE,"PERDIDAS";#N/A,#N/A,FALSE,"CLIENTES";#N/A,#N/A,FALSE,"ESTADO";#N/A,#N/A,FALSE,"TECNICA"}</definedName>
    <definedName name="s" hidden="1">{#N/A,#N/A,FALSE,"ENERGIA";#N/A,#N/A,FALSE,"PERDIDAS";#N/A,#N/A,FALSE,"CLIENTES";#N/A,#N/A,FALSE,"ESTADO";#N/A,#N/A,FALSE,"TECNICA"}</definedName>
    <definedName name="sdss" hidden="1">#REF!</definedName>
    <definedName name="sencount" hidden="1">2</definedName>
    <definedName name="solver_lin" hidden="1">0</definedName>
    <definedName name="_xlnm.Print_Titles" localSheetId="0">PLANEJADO_PD!$1:$1</definedName>
    <definedName name="wrn.ANUAL." hidden="1">{#N/A,#N/A,FALSE,"Corrente";#N/A,#N/A,FALSE,"Gráficos"}</definedName>
    <definedName name="wrn.Bla." hidden="1">{#N/A,#N/A,FALSE,"Eier"}</definedName>
    <definedName name="wrn.Geral." hidden="1">{#N/A,#N/A,FALSE,"Relatórios";"Vendas e Custos",#N/A,FALSE,"Vendas e Custos";"Premissas",#N/A,FALSE,"Premissas";"Projeções",#N/A,FALSE,"Projeções";"Dolar",#N/A,FALSE,"Dolar";"Original",#N/A,FALSE,"Original e UFIR"}</definedName>
    <definedName name="wrn.INFMES." hidden="1">{#N/A,#N/A,FALSE,"ENERGIA";#N/A,#N/A,FALSE,"PERDIDAS";#N/A,#N/A,FALSE,"CLIENTES";#N/A,#N/A,FALSE,"ESTADO";#N/A,#N/A,FALSE,"TECNICA"}</definedName>
    <definedName name="wrn.MENSUAL." hidden="1">{#N/A,#N/A,FALSE,"LLAVE";#N/A,#N/A,FALSE,"EERR";#N/A,#N/A,FALSE,"ESP";#N/A,#N/A,FALSE,"EOAF";#N/A,#N/A,FALSE,"CASH";#N/A,#N/A,FALSE,"FINANZAS";#N/A,#N/A,FALSE,"DEUDA";#N/A,#N/A,FALSE,"INVERSION";#N/A,#N/A,FALSE,"PERSONAL"}</definedName>
    <definedName name="wrnGeralI" hidden="1">{#N/A,#N/A,FALSE,"Relatórios";"Vendas e Custos",#N/A,FALSE,"Vendas e Custos";"Premissas",#N/A,FALSE,"Premissas";"Projeções",#N/A,FALSE,"Projeções";"Dolar",#N/A,FALSE,"Dolar";"Original",#N/A,FALSE,"Original e UFIR"}</definedName>
    <definedName name="ws" hidden="1">{#N/A,#N/A,FALSE,"LLAVE";#N/A,#N/A,FALSE,"EERR";#N/A,#N/A,FALSE,"ESP";#N/A,#N/A,FALSE,"EOAF";#N/A,#N/A,FALSE,"CASH";#N/A,#N/A,FALSE,"FINANZAS";#N/A,#N/A,FALSE,"DEUDA";#N/A,#N/A,FALSE,"INVERSION";#N/A,#N/A,FALSE,"PERSONAL"}</definedName>
    <definedName name="xs" hidden="1">{#N/A,#N/A,FALSE,"ENERGIA";#N/A,#N/A,FALSE,"PERDIDAS";#N/A,#N/A,FALSE,"CLIENTES";#N/A,#N/A,FALSE,"ESTADO";#N/A,#N/A,FALSE,"TECNICA"}</definedName>
    <definedName name="xsa" hidden="1">{#N/A,#N/A,FALSE,"LLAVE";#N/A,#N/A,FALSE,"EERR";#N/A,#N/A,FALSE,"ESP";#N/A,#N/A,FALSE,"EOAF";#N/A,#N/A,FALSE,"CASH";#N/A,#N/A,FALSE,"FINANZAS";#N/A,#N/A,FALSE,"DEUDA";#N/A,#N/A,FALSE,"INVERSION";#N/A,#N/A,FALSE,"PERSONAL"}</definedName>
    <definedName name="xxx" hidden="1">{#N/A,#N/A,FALSE,"ENERGIA";#N/A,#N/A,FALSE,"PERDIDAS";#N/A,#N/A,FALSE,"CLIENTES";#N/A,#N/A,FALSE,"ESTADO";#N/A,#N/A,FALSE,"TECNICA"}</definedName>
    <definedName name="xxxxxxx" hidden="1">{#N/A,#N/A,FALSE,"Relatórios";"Vendas e Custos",#N/A,FALSE,"Vendas e Custos";"Premissas",#N/A,FALSE,"Premissas";"Projeções",#N/A,FALSE,"Projeções";"Dolar",#N/A,FALSE,"Dolar";"Original",#N/A,FALSE,"Original e UFIR"}</definedName>
  </definedNames>
  <calcPr calcId="152511"/>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W338" i="21" l="1"/>
  <c r="BV338" i="21"/>
  <c r="BU338" i="21"/>
  <c r="BT338" i="21"/>
  <c r="BS338" i="21"/>
  <c r="BR338" i="21"/>
  <c r="BQ338" i="21"/>
  <c r="BP338" i="21"/>
  <c r="BO338" i="21"/>
  <c r="BN338" i="21"/>
  <c r="BK338" i="21"/>
  <c r="BI338" i="21"/>
  <c r="BH338" i="21"/>
  <c r="BG338" i="21"/>
  <c r="BE338" i="21"/>
  <c r="BD338" i="21"/>
  <c r="BC338" i="21"/>
  <c r="BB338" i="21"/>
  <c r="BA338" i="21"/>
  <c r="AY338" i="21"/>
  <c r="AX338" i="21"/>
  <c r="AW338" i="21"/>
  <c r="AV338" i="21"/>
  <c r="AU338" i="21"/>
  <c r="AT338" i="21"/>
  <c r="AS338" i="21"/>
  <c r="AE338" i="21"/>
  <c r="AD338" i="21"/>
  <c r="AB338" i="21"/>
  <c r="AA338" i="21"/>
  <c r="BZ337" i="21"/>
  <c r="BM337" i="21"/>
  <c r="AZ337" i="21"/>
  <c r="AM337" i="21"/>
  <c r="Z337" i="21"/>
  <c r="BZ336" i="21"/>
  <c r="BM336" i="21"/>
  <c r="AZ336" i="21"/>
  <c r="AM336" i="21"/>
  <c r="Z336" i="21"/>
  <c r="BZ335" i="21"/>
  <c r="BM335" i="21"/>
  <c r="AZ335" i="21"/>
  <c r="AM335" i="21"/>
  <c r="Z335" i="21"/>
  <c r="BZ334" i="21"/>
  <c r="BM334" i="21"/>
  <c r="AZ334" i="21"/>
  <c r="AM334" i="21"/>
  <c r="Z334" i="21"/>
  <c r="BZ333" i="21"/>
  <c r="BM333" i="21"/>
  <c r="AZ333" i="21"/>
  <c r="AM333" i="21"/>
  <c r="Z333" i="21"/>
  <c r="BZ332" i="21"/>
  <c r="BM332" i="21"/>
  <c r="AZ332" i="21"/>
  <c r="AM332" i="21"/>
  <c r="Z332" i="21"/>
  <c r="BZ331" i="21"/>
  <c r="BM331" i="21"/>
  <c r="AZ331" i="21"/>
  <c r="AM331" i="21"/>
  <c r="Z331" i="21"/>
  <c r="BZ330" i="21"/>
  <c r="BM330" i="21"/>
  <c r="AZ330" i="21"/>
  <c r="AM330" i="21"/>
  <c r="Z330" i="21"/>
  <c r="BZ329" i="21"/>
  <c r="BM329" i="21"/>
  <c r="AZ329" i="21"/>
  <c r="AM329" i="21"/>
  <c r="Z329" i="21"/>
  <c r="BZ328" i="21"/>
  <c r="BM328" i="21"/>
  <c r="AZ328" i="21"/>
  <c r="AM328" i="21"/>
  <c r="Z328" i="21"/>
  <c r="BZ327" i="21"/>
  <c r="BM327" i="21"/>
  <c r="AZ327" i="21"/>
  <c r="AM327" i="21"/>
  <c r="Z327" i="21"/>
  <c r="BZ326" i="21"/>
  <c r="BM326" i="21"/>
  <c r="AZ326" i="21"/>
  <c r="AM326" i="21"/>
  <c r="Z326" i="21"/>
  <c r="BZ325" i="21"/>
  <c r="BM325" i="21"/>
  <c r="AZ325" i="21"/>
  <c r="AM325" i="21"/>
  <c r="Z325" i="21"/>
  <c r="BZ324" i="21"/>
  <c r="BM324" i="21"/>
  <c r="AZ324" i="21"/>
  <c r="AM324" i="21"/>
  <c r="Z324" i="21"/>
  <c r="BZ323" i="21"/>
  <c r="BM323" i="21"/>
  <c r="AZ323" i="21"/>
  <c r="AM323" i="21"/>
  <c r="Z323" i="21"/>
  <c r="BZ322" i="21"/>
  <c r="BM322" i="21"/>
  <c r="AZ322" i="21"/>
  <c r="AM322" i="21"/>
  <c r="Z322" i="21"/>
  <c r="BZ321" i="21"/>
  <c r="BM321" i="21"/>
  <c r="AZ321" i="21"/>
  <c r="AM321" i="21"/>
  <c r="Z321" i="21"/>
  <c r="BZ320" i="21"/>
  <c r="BM320" i="21"/>
  <c r="AZ320" i="21"/>
  <c r="AM320" i="21"/>
  <c r="Z320" i="21"/>
  <c r="BZ319" i="21"/>
  <c r="BM319" i="21"/>
  <c r="AZ319" i="21"/>
  <c r="AM319" i="21"/>
  <c r="Z319" i="21"/>
  <c r="BZ318" i="21"/>
  <c r="BM318" i="21"/>
  <c r="AZ318" i="21"/>
  <c r="AM318" i="21"/>
  <c r="Z318" i="21"/>
  <c r="BZ317" i="21"/>
  <c r="BM317" i="21"/>
  <c r="AZ317" i="21"/>
  <c r="AM317" i="21"/>
  <c r="Z317" i="21"/>
  <c r="BZ316" i="21"/>
  <c r="BM316" i="21"/>
  <c r="AZ316" i="21"/>
  <c r="AM316" i="21"/>
  <c r="Z316" i="21"/>
  <c r="BZ315" i="21"/>
  <c r="BM315" i="21"/>
  <c r="AZ315" i="21"/>
  <c r="AM315" i="21"/>
  <c r="Z315" i="21"/>
  <c r="BZ314" i="21"/>
  <c r="BM314" i="21"/>
  <c r="AZ314" i="21"/>
  <c r="AM314" i="21"/>
  <c r="P314" i="21"/>
  <c r="Z314" i="21" s="1"/>
  <c r="BZ313" i="21"/>
  <c r="BM313" i="21"/>
  <c r="AZ313" i="21"/>
  <c r="AM313" i="21"/>
  <c r="Z313" i="21"/>
  <c r="BZ312" i="21"/>
  <c r="BM312" i="21"/>
  <c r="AZ312" i="21"/>
  <c r="AM312" i="21"/>
  <c r="Z312" i="21"/>
  <c r="BZ311" i="21"/>
  <c r="BM311" i="21"/>
  <c r="AZ311" i="21"/>
  <c r="AM311" i="21"/>
  <c r="Z311" i="21"/>
  <c r="BZ310" i="21"/>
  <c r="BM310" i="21"/>
  <c r="AZ310" i="21"/>
  <c r="AM310" i="21"/>
  <c r="Z310" i="21"/>
  <c r="BZ309" i="21"/>
  <c r="BM309" i="21"/>
  <c r="AZ309" i="21"/>
  <c r="AM309" i="21"/>
  <c r="Z309" i="21"/>
  <c r="BZ308" i="21"/>
  <c r="BM308" i="21"/>
  <c r="AZ308" i="21"/>
  <c r="AM308" i="21"/>
  <c r="P308" i="21"/>
  <c r="Z308" i="21" s="1"/>
  <c r="BZ307" i="21"/>
  <c r="BM307" i="21"/>
  <c r="AZ307" i="21"/>
  <c r="AM307" i="21"/>
  <c r="P307" i="21"/>
  <c r="Z307" i="21" s="1"/>
  <c r="BZ306" i="21"/>
  <c r="BM306" i="21"/>
  <c r="AZ306" i="21"/>
  <c r="AM306" i="21"/>
  <c r="Z306" i="21"/>
  <c r="BZ305" i="21"/>
  <c r="BM305" i="21"/>
  <c r="AZ305" i="21"/>
  <c r="AM305" i="21"/>
  <c r="Z305" i="21"/>
  <c r="BZ304" i="21"/>
  <c r="BM304" i="21"/>
  <c r="AZ304" i="21"/>
  <c r="AM304" i="21"/>
  <c r="Z304" i="21"/>
  <c r="BZ303" i="21"/>
  <c r="BM303" i="21"/>
  <c r="AZ303" i="21"/>
  <c r="AM303" i="21"/>
  <c r="Z303" i="21"/>
  <c r="BZ302" i="21"/>
  <c r="BM302" i="21"/>
  <c r="AZ302" i="21"/>
  <c r="AM302" i="21"/>
  <c r="Z302" i="21"/>
  <c r="BZ301" i="21"/>
  <c r="BM301" i="21"/>
  <c r="AZ301" i="21"/>
  <c r="AM301" i="21"/>
  <c r="Z301" i="21"/>
  <c r="BZ300" i="21"/>
  <c r="BM300" i="21"/>
  <c r="AZ300" i="21"/>
  <c r="AM300" i="21"/>
  <c r="Z300" i="21"/>
  <c r="BZ299" i="21"/>
  <c r="BM299" i="21"/>
  <c r="AZ299" i="21"/>
  <c r="AM299" i="21"/>
  <c r="Z299" i="21"/>
  <c r="BZ298" i="21"/>
  <c r="BM298" i="21"/>
  <c r="AZ298" i="21"/>
  <c r="AM298" i="21"/>
  <c r="Z298" i="21"/>
  <c r="BZ297" i="21"/>
  <c r="BM297" i="21"/>
  <c r="AZ297" i="21"/>
  <c r="AM297" i="21"/>
  <c r="Z297" i="21"/>
  <c r="BZ296" i="21"/>
  <c r="BM296" i="21"/>
  <c r="AZ296" i="21"/>
  <c r="AM296" i="21"/>
  <c r="Z296" i="21"/>
  <c r="BZ295" i="21"/>
  <c r="BM295" i="21"/>
  <c r="AZ295" i="21"/>
  <c r="AM295" i="21"/>
  <c r="Z295" i="21"/>
  <c r="BZ294" i="21"/>
  <c r="BM294" i="21"/>
  <c r="AZ294" i="21"/>
  <c r="AM294" i="21"/>
  <c r="Z294" i="21"/>
  <c r="BZ293" i="21"/>
  <c r="BM293" i="21"/>
  <c r="AZ293" i="21"/>
  <c r="AM293" i="21"/>
  <c r="Z293" i="21"/>
  <c r="BZ292" i="21"/>
  <c r="BM292" i="21"/>
  <c r="AZ292" i="21"/>
  <c r="AM292" i="21"/>
  <c r="Z292" i="21"/>
  <c r="BZ291" i="21"/>
  <c r="BM291" i="21"/>
  <c r="AZ291" i="21"/>
  <c r="AM291" i="21"/>
  <c r="Z291" i="21"/>
  <c r="BZ290" i="21"/>
  <c r="BM290" i="21"/>
  <c r="AZ290" i="21"/>
  <c r="AM290" i="21"/>
  <c r="Z290" i="21"/>
  <c r="BZ289" i="21"/>
  <c r="BM289" i="21"/>
  <c r="AZ289" i="21"/>
  <c r="AM289" i="21"/>
  <c r="P289" i="21"/>
  <c r="Z289" i="21" s="1"/>
  <c r="BZ288" i="21"/>
  <c r="BM288" i="21"/>
  <c r="AZ288" i="21"/>
  <c r="AM288" i="21"/>
  <c r="Z288" i="21"/>
  <c r="BZ287" i="21"/>
  <c r="BM287" i="21"/>
  <c r="AZ287" i="21"/>
  <c r="AM287" i="21"/>
  <c r="Z287" i="21"/>
  <c r="BZ286" i="21"/>
  <c r="BM286" i="21"/>
  <c r="AZ286" i="21"/>
  <c r="AM286" i="21"/>
  <c r="Z286" i="21"/>
  <c r="BZ285" i="21"/>
  <c r="BM285" i="21"/>
  <c r="AZ285" i="21"/>
  <c r="AM285" i="21"/>
  <c r="Z285" i="21"/>
  <c r="BZ284" i="21"/>
  <c r="BM284" i="21"/>
  <c r="AZ284" i="21"/>
  <c r="AM284" i="21"/>
  <c r="Z284" i="21"/>
  <c r="BZ283" i="21"/>
  <c r="BM283" i="21"/>
  <c r="AZ283" i="21"/>
  <c r="AM283" i="21"/>
  <c r="Z283" i="21"/>
  <c r="BZ282" i="21"/>
  <c r="BM282" i="21"/>
  <c r="AZ282" i="21"/>
  <c r="AM282" i="21"/>
  <c r="Z282" i="21"/>
  <c r="BZ281" i="21"/>
  <c r="BM281" i="21"/>
  <c r="AZ281" i="21"/>
  <c r="AM281" i="21"/>
  <c r="Z281" i="21"/>
  <c r="BZ280" i="21"/>
  <c r="BM280" i="21"/>
  <c r="AZ280" i="21"/>
  <c r="AM280" i="21"/>
  <c r="Z280" i="21"/>
  <c r="BZ279" i="21"/>
  <c r="BM279" i="21"/>
  <c r="AZ279" i="21"/>
  <c r="AM279" i="21"/>
  <c r="Z279" i="21"/>
  <c r="BZ278" i="21"/>
  <c r="BM278" i="21"/>
  <c r="AZ278" i="21"/>
  <c r="AM278" i="21"/>
  <c r="P278" i="21"/>
  <c r="Z278" i="21" s="1"/>
  <c r="BZ277" i="21"/>
  <c r="BM277" i="21"/>
  <c r="AZ277" i="21"/>
  <c r="AM277" i="21"/>
  <c r="Z277" i="21"/>
  <c r="BZ276" i="21"/>
  <c r="BM276" i="21"/>
  <c r="AZ276" i="21"/>
  <c r="AM276" i="21"/>
  <c r="Z276" i="21"/>
  <c r="BZ275" i="21"/>
  <c r="BM275" i="21"/>
  <c r="AZ275" i="21"/>
  <c r="AM275" i="21"/>
  <c r="Z275" i="21"/>
  <c r="BZ274" i="21"/>
  <c r="BM274" i="21"/>
  <c r="AZ274" i="21"/>
  <c r="AM274" i="21"/>
  <c r="P274" i="21"/>
  <c r="Z274" i="21" s="1"/>
  <c r="BZ273" i="21"/>
  <c r="BM273" i="21"/>
  <c r="AZ273" i="21"/>
  <c r="AM273" i="21"/>
  <c r="P273" i="21"/>
  <c r="Z273" i="21" s="1"/>
  <c r="BZ272" i="21"/>
  <c r="BM272" i="21"/>
  <c r="AZ272" i="21"/>
  <c r="AM272" i="21"/>
  <c r="Z272" i="21"/>
  <c r="BZ271" i="21"/>
  <c r="BM271" i="21"/>
  <c r="AZ271" i="21"/>
  <c r="AM271" i="21"/>
  <c r="Z271" i="21"/>
  <c r="BZ270" i="21"/>
  <c r="BM270" i="21"/>
  <c r="AZ270" i="21"/>
  <c r="AM270" i="21"/>
  <c r="Z270" i="21"/>
  <c r="BZ269" i="21"/>
  <c r="BM269" i="21"/>
  <c r="AZ269" i="21"/>
  <c r="AM269" i="21"/>
  <c r="Z269" i="21"/>
  <c r="BZ268" i="21"/>
  <c r="BM268" i="21"/>
  <c r="AZ268" i="21"/>
  <c r="AM268" i="21"/>
  <c r="Z268" i="21"/>
  <c r="BZ267" i="21"/>
  <c r="BM267" i="21"/>
  <c r="AZ267" i="21"/>
  <c r="AM267" i="21"/>
  <c r="Z267" i="21"/>
  <c r="BZ266" i="21"/>
  <c r="BM266" i="21"/>
  <c r="AZ266" i="21"/>
  <c r="AM266" i="21"/>
  <c r="Z266" i="21"/>
  <c r="BZ265" i="21"/>
  <c r="BM265" i="21"/>
  <c r="AZ265" i="21"/>
  <c r="AM265" i="21"/>
  <c r="P265" i="21"/>
  <c r="Z265" i="21" s="1"/>
  <c r="BZ264" i="21"/>
  <c r="BM264" i="21"/>
  <c r="AZ264" i="21"/>
  <c r="AM264" i="21"/>
  <c r="Z264" i="21"/>
  <c r="BZ263" i="21"/>
  <c r="BM263" i="21"/>
  <c r="AZ263" i="21"/>
  <c r="AM263" i="21"/>
  <c r="Z263" i="21"/>
  <c r="BZ262" i="21"/>
  <c r="BM262" i="21"/>
  <c r="AZ262" i="21"/>
  <c r="AM262" i="21"/>
  <c r="Z262" i="21"/>
  <c r="BZ261" i="21"/>
  <c r="BM261" i="21"/>
  <c r="AZ261" i="21"/>
  <c r="AM261" i="21"/>
  <c r="Z261" i="21"/>
  <c r="BZ260" i="21"/>
  <c r="BM260" i="21"/>
  <c r="AZ260" i="21"/>
  <c r="AM260" i="21"/>
  <c r="Z260" i="21"/>
  <c r="BZ259" i="21"/>
  <c r="BM259" i="21"/>
  <c r="AZ259" i="21"/>
  <c r="AM259" i="21"/>
  <c r="Z259" i="21"/>
  <c r="BZ258" i="21"/>
  <c r="BM258" i="21"/>
  <c r="AZ258" i="21"/>
  <c r="AM258" i="21"/>
  <c r="Z258" i="21"/>
  <c r="BZ257" i="21"/>
  <c r="BM257" i="21"/>
  <c r="AZ257" i="21"/>
  <c r="AM257" i="21"/>
  <c r="Z257" i="21"/>
  <c r="BZ256" i="21"/>
  <c r="BM256" i="21"/>
  <c r="AZ256" i="21"/>
  <c r="AM256" i="21"/>
  <c r="Z256" i="21"/>
  <c r="BZ255" i="21"/>
  <c r="BM255" i="21"/>
  <c r="AZ255" i="21"/>
  <c r="AM255" i="21"/>
  <c r="Z255" i="21"/>
  <c r="BZ254" i="21"/>
  <c r="BM254" i="21"/>
  <c r="AZ254" i="21"/>
  <c r="AM254" i="21"/>
  <c r="Z254" i="21"/>
  <c r="BZ253" i="21"/>
  <c r="BM253" i="21"/>
  <c r="AZ253" i="21"/>
  <c r="AM253" i="21"/>
  <c r="Z253" i="21"/>
  <c r="BZ252" i="21"/>
  <c r="BM252" i="21"/>
  <c r="AZ252" i="21"/>
  <c r="AM252" i="21"/>
  <c r="Z252" i="21"/>
  <c r="BZ251" i="21"/>
  <c r="BM251" i="21"/>
  <c r="AZ251" i="21"/>
  <c r="AM251" i="21"/>
  <c r="Z251" i="21"/>
  <c r="BZ250" i="21"/>
  <c r="BM250" i="21"/>
  <c r="AZ250" i="21"/>
  <c r="AM250" i="21"/>
  <c r="Z250" i="21"/>
  <c r="BZ249" i="21"/>
  <c r="BM249" i="21"/>
  <c r="AZ249" i="21"/>
  <c r="AM249" i="21"/>
  <c r="Z249" i="21"/>
  <c r="BZ248" i="21"/>
  <c r="BM248" i="21"/>
  <c r="AZ248" i="21"/>
  <c r="AM248" i="21"/>
  <c r="Z248" i="21"/>
  <c r="BZ247" i="21"/>
  <c r="BM247" i="21"/>
  <c r="AZ247" i="21"/>
  <c r="AM247" i="21"/>
  <c r="Z247" i="21"/>
  <c r="BZ246" i="21"/>
  <c r="BM246" i="21"/>
  <c r="AZ246" i="21"/>
  <c r="AM246" i="21"/>
  <c r="Z246" i="21"/>
  <c r="BZ245" i="21"/>
  <c r="BM245" i="21"/>
  <c r="AZ245" i="21"/>
  <c r="AM245" i="21"/>
  <c r="Z245" i="21"/>
  <c r="BZ244" i="21"/>
  <c r="BM244" i="21"/>
  <c r="AZ244" i="21"/>
  <c r="AM244" i="21"/>
  <c r="Z244" i="21"/>
  <c r="BZ243" i="21"/>
  <c r="BM243" i="21"/>
  <c r="AZ243" i="21"/>
  <c r="AM243" i="21"/>
  <c r="Z243" i="21"/>
  <c r="BZ242" i="21"/>
  <c r="BM242" i="21"/>
  <c r="AZ242" i="21"/>
  <c r="AM242" i="21"/>
  <c r="Z242" i="21"/>
  <c r="BZ241" i="21"/>
  <c r="BM241" i="21"/>
  <c r="AZ241" i="21"/>
  <c r="AM241" i="21"/>
  <c r="Z241" i="21"/>
  <c r="BZ240" i="21"/>
  <c r="BM240" i="21"/>
  <c r="AZ240" i="21"/>
  <c r="AM240" i="21"/>
  <c r="Z240" i="21"/>
  <c r="BZ239" i="21"/>
  <c r="BM239" i="21"/>
  <c r="AZ239" i="21"/>
  <c r="AM239" i="21"/>
  <c r="Z239" i="21"/>
  <c r="BZ238" i="21"/>
  <c r="BM238" i="21"/>
  <c r="AZ238" i="21"/>
  <c r="AM238" i="21"/>
  <c r="Z238" i="21"/>
  <c r="BZ237" i="21"/>
  <c r="BM237" i="21"/>
  <c r="AZ237" i="21"/>
  <c r="AM237" i="21"/>
  <c r="Z237" i="21"/>
  <c r="BZ236" i="21"/>
  <c r="BM236" i="21"/>
  <c r="AZ236" i="21"/>
  <c r="AM236" i="21"/>
  <c r="Z236" i="21"/>
  <c r="BZ235" i="21"/>
  <c r="BM235" i="21"/>
  <c r="AZ235" i="21"/>
  <c r="AM235" i="21"/>
  <c r="Z235" i="21"/>
  <c r="BZ234" i="21"/>
  <c r="BM234" i="21"/>
  <c r="AZ234" i="21"/>
  <c r="AM234" i="21"/>
  <c r="Z234" i="21"/>
  <c r="BZ233" i="21"/>
  <c r="BM233" i="21"/>
  <c r="AZ233" i="21"/>
  <c r="AM233" i="21"/>
  <c r="Z233" i="21"/>
  <c r="BZ232" i="21"/>
  <c r="BM232" i="21"/>
  <c r="AZ232" i="21"/>
  <c r="AM232" i="21"/>
  <c r="Z232" i="21"/>
  <c r="BZ231" i="21"/>
  <c r="BM231" i="21"/>
  <c r="AZ231" i="21"/>
  <c r="AM231" i="21"/>
  <c r="Z231" i="21"/>
  <c r="BZ230" i="21"/>
  <c r="BM230" i="21"/>
  <c r="AZ230" i="21"/>
  <c r="AM230" i="21"/>
  <c r="Z230" i="21"/>
  <c r="BZ229" i="21"/>
  <c r="BM229" i="21"/>
  <c r="AZ229" i="21"/>
  <c r="AM229" i="21"/>
  <c r="Z229" i="21"/>
  <c r="BZ228" i="21"/>
  <c r="BM228" i="21"/>
  <c r="AZ228" i="21"/>
  <c r="AM228" i="21"/>
  <c r="P228" i="21"/>
  <c r="Z228" i="21" s="1"/>
  <c r="BZ227" i="21"/>
  <c r="BM227" i="21"/>
  <c r="AZ227" i="21"/>
  <c r="AM227" i="21"/>
  <c r="Z227" i="21"/>
  <c r="BZ226" i="21"/>
  <c r="BM226" i="21"/>
  <c r="AZ226" i="21"/>
  <c r="AM226" i="21"/>
  <c r="Z226" i="21"/>
  <c r="BZ225" i="21"/>
  <c r="BM225" i="21"/>
  <c r="AZ225" i="21"/>
  <c r="AM225" i="21"/>
  <c r="Z225" i="21"/>
  <c r="BZ224" i="21"/>
  <c r="BM224" i="21"/>
  <c r="AZ224" i="21"/>
  <c r="AM224" i="21"/>
  <c r="Z224" i="21"/>
  <c r="BZ223" i="21"/>
  <c r="BM223" i="21"/>
  <c r="AZ223" i="21"/>
  <c r="AM223" i="21"/>
  <c r="Z223" i="21"/>
  <c r="BZ222" i="21"/>
  <c r="BM222" i="21"/>
  <c r="AZ222" i="21"/>
  <c r="AM222" i="21"/>
  <c r="Z222" i="21"/>
  <c r="BZ221" i="21"/>
  <c r="BM221" i="21"/>
  <c r="AZ221" i="21"/>
  <c r="AM221" i="21"/>
  <c r="Z221" i="21"/>
  <c r="BZ220" i="21"/>
  <c r="BM220" i="21"/>
  <c r="AZ220" i="21"/>
  <c r="AM220" i="21"/>
  <c r="Z220" i="21"/>
  <c r="BZ219" i="21"/>
  <c r="BM219" i="21"/>
  <c r="AZ219" i="21"/>
  <c r="AM219" i="21"/>
  <c r="Z219" i="21"/>
  <c r="BZ218" i="21"/>
  <c r="BM218" i="21"/>
  <c r="AZ218" i="21"/>
  <c r="AM218" i="21"/>
  <c r="Z218" i="21"/>
  <c r="BZ217" i="21"/>
  <c r="BM217" i="21"/>
  <c r="AZ217" i="21"/>
  <c r="AM217" i="21"/>
  <c r="Z217" i="21"/>
  <c r="BZ216" i="21"/>
  <c r="BM216" i="21"/>
  <c r="AZ216" i="21"/>
  <c r="AM216" i="21"/>
  <c r="Z216" i="21"/>
  <c r="BZ215" i="21"/>
  <c r="BM215" i="21"/>
  <c r="AZ215" i="21"/>
  <c r="AM215" i="21"/>
  <c r="P215" i="21"/>
  <c r="Z215" i="21" s="1"/>
  <c r="BZ214" i="21"/>
  <c r="BM214" i="21"/>
  <c r="AZ214" i="21"/>
  <c r="AM214" i="21"/>
  <c r="P214" i="21"/>
  <c r="Z214" i="21" s="1"/>
  <c r="BZ213" i="21"/>
  <c r="BM213" i="21"/>
  <c r="AZ213" i="21"/>
  <c r="AM213" i="21"/>
  <c r="Z213" i="21"/>
  <c r="BZ212" i="21"/>
  <c r="BM212" i="21"/>
  <c r="AZ212" i="21"/>
  <c r="AM212" i="21"/>
  <c r="Z212" i="21"/>
  <c r="BZ211" i="21"/>
  <c r="BM211" i="21"/>
  <c r="AZ211" i="21"/>
  <c r="AM211" i="21"/>
  <c r="Z211" i="21"/>
  <c r="BZ210" i="21"/>
  <c r="BM210" i="21"/>
  <c r="AZ210" i="21"/>
  <c r="AM210" i="21"/>
  <c r="Z210" i="21"/>
  <c r="BZ209" i="21"/>
  <c r="BM209" i="21"/>
  <c r="AZ209" i="21"/>
  <c r="AM209" i="21"/>
  <c r="Z209" i="21"/>
  <c r="BZ208" i="21"/>
  <c r="BM208" i="21"/>
  <c r="AZ208" i="21"/>
  <c r="AM208" i="21"/>
  <c r="Z208" i="21"/>
  <c r="BZ207" i="21"/>
  <c r="BM207" i="21"/>
  <c r="AZ207" i="21"/>
  <c r="AM207" i="21"/>
  <c r="Z207" i="21"/>
  <c r="BZ206" i="21"/>
  <c r="BM206" i="21"/>
  <c r="AZ206" i="21"/>
  <c r="AM206" i="21"/>
  <c r="Z206" i="21"/>
  <c r="BZ205" i="21"/>
  <c r="BM205" i="21"/>
  <c r="AZ205" i="21"/>
  <c r="AM205" i="21"/>
  <c r="Z205" i="21"/>
  <c r="BZ204" i="21"/>
  <c r="BM204" i="21"/>
  <c r="AZ204" i="21"/>
  <c r="AM204" i="21"/>
  <c r="Z204" i="21"/>
  <c r="BZ203" i="21"/>
  <c r="BM203" i="21"/>
  <c r="AZ203" i="21"/>
  <c r="AM203" i="21"/>
  <c r="Z203" i="21"/>
  <c r="BZ202" i="21"/>
  <c r="BM202" i="21"/>
  <c r="AZ202" i="21"/>
  <c r="AM202" i="21"/>
  <c r="Z202" i="21"/>
  <c r="BZ201" i="21"/>
  <c r="BM201" i="21"/>
  <c r="AZ201" i="21"/>
  <c r="AM201" i="21"/>
  <c r="Z201" i="21"/>
  <c r="BZ200" i="21"/>
  <c r="BM200" i="21"/>
  <c r="AZ200" i="21"/>
  <c r="AM200" i="21"/>
  <c r="Z200" i="21"/>
  <c r="BZ199" i="21"/>
  <c r="BM199" i="21"/>
  <c r="AZ199" i="21"/>
  <c r="AM199" i="21"/>
  <c r="Z199" i="21"/>
  <c r="BZ198" i="21"/>
  <c r="BM198" i="21"/>
  <c r="AZ198" i="21"/>
  <c r="AM198" i="21"/>
  <c r="Z198" i="21"/>
  <c r="BZ197" i="21"/>
  <c r="BM197" i="21"/>
  <c r="AZ197" i="21"/>
  <c r="AM197" i="21"/>
  <c r="Z197" i="21"/>
  <c r="BZ196" i="21"/>
  <c r="BM196" i="21"/>
  <c r="AZ196" i="21"/>
  <c r="AM196" i="21"/>
  <c r="Z196" i="21"/>
  <c r="BZ195" i="21"/>
  <c r="BM195" i="21"/>
  <c r="AZ195" i="21"/>
  <c r="AM195" i="21"/>
  <c r="Z195" i="21"/>
  <c r="BZ194" i="21"/>
  <c r="BM194" i="21"/>
  <c r="AZ194" i="21"/>
  <c r="AM194" i="21"/>
  <c r="Z194" i="21"/>
  <c r="BZ193" i="21"/>
  <c r="BM193" i="21"/>
  <c r="AZ193" i="21"/>
  <c r="AM193" i="21"/>
  <c r="Z193" i="21"/>
  <c r="BZ192" i="21"/>
  <c r="BM192" i="21"/>
  <c r="AZ192" i="21"/>
  <c r="AM192" i="21"/>
  <c r="Z192" i="21"/>
  <c r="BZ191" i="21"/>
  <c r="BM191" i="21"/>
  <c r="AZ191" i="21"/>
  <c r="AM191" i="21"/>
  <c r="Z191" i="21"/>
  <c r="BZ190" i="21"/>
  <c r="BM190" i="21"/>
  <c r="AZ190" i="21"/>
  <c r="AM190" i="21"/>
  <c r="Z190" i="21"/>
  <c r="BZ189" i="21"/>
  <c r="BM189" i="21"/>
  <c r="AZ189" i="21"/>
  <c r="AM189" i="21"/>
  <c r="Z189" i="21"/>
  <c r="BZ188" i="21"/>
  <c r="BM188" i="21"/>
  <c r="AZ188" i="21"/>
  <c r="AM188" i="21"/>
  <c r="Z188" i="21"/>
  <c r="BZ187" i="21"/>
  <c r="BM187" i="21"/>
  <c r="AZ187" i="21"/>
  <c r="AM187" i="21"/>
  <c r="Z187" i="21"/>
  <c r="BZ186" i="21"/>
  <c r="BM186" i="21"/>
  <c r="AZ186" i="21"/>
  <c r="AM186" i="21"/>
  <c r="Z186" i="21"/>
  <c r="BZ185" i="21"/>
  <c r="BM185" i="21"/>
  <c r="AZ185" i="21"/>
  <c r="AM185" i="21"/>
  <c r="Z185" i="21"/>
  <c r="BZ184" i="21"/>
  <c r="BM184" i="21"/>
  <c r="AZ184" i="21"/>
  <c r="AM184" i="21"/>
  <c r="Z184" i="21"/>
  <c r="BZ183" i="21"/>
  <c r="BM183" i="21"/>
  <c r="AZ183" i="21"/>
  <c r="AM183" i="21"/>
  <c r="Z183" i="21"/>
  <c r="BZ182" i="21"/>
  <c r="BM182" i="21"/>
  <c r="AZ182" i="21"/>
  <c r="AM182" i="21"/>
  <c r="Z182" i="21"/>
  <c r="BZ181" i="21"/>
  <c r="BM181" i="21"/>
  <c r="AZ181" i="21"/>
  <c r="AM181" i="21"/>
  <c r="Z181" i="21"/>
  <c r="BZ180" i="21"/>
  <c r="BM180" i="21"/>
  <c r="AZ180" i="21"/>
  <c r="AM180" i="21"/>
  <c r="Z180" i="21"/>
  <c r="BZ179" i="21"/>
  <c r="BM179" i="21"/>
  <c r="AZ179" i="21"/>
  <c r="AM179" i="21"/>
  <c r="Z179" i="21"/>
  <c r="BZ178" i="21"/>
  <c r="BM178" i="21"/>
  <c r="AZ178" i="21"/>
  <c r="AM178" i="21"/>
  <c r="Z178" i="21"/>
  <c r="BZ177" i="21"/>
  <c r="BM177" i="21"/>
  <c r="AZ177" i="21"/>
  <c r="AM177" i="21"/>
  <c r="Z177" i="21"/>
  <c r="BZ176" i="21"/>
  <c r="BM176" i="21"/>
  <c r="AZ176" i="21"/>
  <c r="AM176" i="21"/>
  <c r="Z176" i="21"/>
  <c r="BZ175" i="21"/>
  <c r="BM175" i="21"/>
  <c r="AZ175" i="21"/>
  <c r="AM175" i="21"/>
  <c r="Z175" i="21"/>
  <c r="BZ174" i="21"/>
  <c r="BM174" i="21"/>
  <c r="AZ174" i="21"/>
  <c r="AM174" i="21"/>
  <c r="Z174" i="21"/>
  <c r="BZ173" i="21"/>
  <c r="BM173" i="21"/>
  <c r="AZ173" i="21"/>
  <c r="AM173" i="21"/>
  <c r="Z173" i="21"/>
  <c r="BZ172" i="21"/>
  <c r="BM172" i="21"/>
  <c r="AZ172" i="21"/>
  <c r="AM172" i="21"/>
  <c r="Z172" i="21"/>
  <c r="BZ171" i="21"/>
  <c r="BM171" i="21"/>
  <c r="AZ171" i="21"/>
  <c r="AM171" i="21"/>
  <c r="Z171" i="21"/>
  <c r="BZ170" i="21"/>
  <c r="BM170" i="21"/>
  <c r="AZ170" i="21"/>
  <c r="AM170" i="21"/>
  <c r="Z170" i="21"/>
  <c r="BZ169" i="21"/>
  <c r="BM169" i="21"/>
  <c r="AZ169" i="21"/>
  <c r="AM169" i="21"/>
  <c r="Z169" i="21"/>
  <c r="BZ168" i="21"/>
  <c r="BM168" i="21"/>
  <c r="AZ168" i="21"/>
  <c r="AM168" i="21"/>
  <c r="Z168" i="21"/>
  <c r="BZ167" i="21"/>
  <c r="BM167" i="21"/>
  <c r="AZ167" i="21"/>
  <c r="AM167" i="21"/>
  <c r="Z167" i="21"/>
  <c r="BZ166" i="21"/>
  <c r="BM166" i="21"/>
  <c r="AZ166" i="21"/>
  <c r="AM166" i="21"/>
  <c r="Z166" i="21"/>
  <c r="BZ165" i="21"/>
  <c r="BM165" i="21"/>
  <c r="AZ165" i="21"/>
  <c r="AM165" i="21"/>
  <c r="Z165" i="21"/>
  <c r="BZ164" i="21"/>
  <c r="BM164" i="21"/>
  <c r="AZ164" i="21"/>
  <c r="AM164" i="21"/>
  <c r="Z164" i="21"/>
  <c r="BZ163" i="21"/>
  <c r="BM163" i="21"/>
  <c r="AZ163" i="21"/>
  <c r="AM163" i="21"/>
  <c r="Z163" i="21"/>
  <c r="BZ162" i="21"/>
  <c r="BM162" i="21"/>
  <c r="AZ162" i="21"/>
  <c r="AM162" i="21"/>
  <c r="Z162" i="21"/>
  <c r="BZ161" i="21"/>
  <c r="BM161" i="21"/>
  <c r="AZ161" i="21"/>
  <c r="AM161" i="21"/>
  <c r="Z161" i="21"/>
  <c r="BZ160" i="21"/>
  <c r="BM160" i="21"/>
  <c r="AZ160" i="21"/>
  <c r="AM160" i="21"/>
  <c r="Z160" i="21"/>
  <c r="BZ159" i="21"/>
  <c r="BM159" i="21"/>
  <c r="AZ159" i="21"/>
  <c r="AM159" i="21"/>
  <c r="Z159" i="21"/>
  <c r="BZ158" i="21"/>
  <c r="BM158" i="21"/>
  <c r="AZ158" i="21"/>
  <c r="AM158" i="21"/>
  <c r="Z158" i="21"/>
  <c r="BZ157" i="21"/>
  <c r="BM157" i="21"/>
  <c r="AZ157" i="21"/>
  <c r="AM157" i="21"/>
  <c r="Z157" i="21"/>
  <c r="BZ156" i="21"/>
  <c r="BM156" i="21"/>
  <c r="AZ156" i="21"/>
  <c r="AM156" i="21"/>
  <c r="Z156" i="21"/>
  <c r="BZ155" i="21"/>
  <c r="BM155" i="21"/>
  <c r="AZ155" i="21"/>
  <c r="AM155" i="21"/>
  <c r="Z155" i="21"/>
  <c r="BZ154" i="21"/>
  <c r="BM154" i="21"/>
  <c r="AZ154" i="21"/>
  <c r="AM154" i="21"/>
  <c r="Z154" i="21"/>
  <c r="BZ153" i="21"/>
  <c r="BM153" i="21"/>
  <c r="AZ153" i="21"/>
  <c r="AM153" i="21"/>
  <c r="Z153" i="21"/>
  <c r="BZ152" i="21"/>
  <c r="BM152" i="21"/>
  <c r="AZ152" i="21"/>
  <c r="AM152" i="21"/>
  <c r="Z152" i="21"/>
  <c r="BZ151" i="21"/>
  <c r="BM151" i="21"/>
  <c r="AZ151" i="21"/>
  <c r="AM151" i="21"/>
  <c r="Z151" i="21"/>
  <c r="BZ150" i="21"/>
  <c r="BM150" i="21"/>
  <c r="AZ150" i="21"/>
  <c r="AM150" i="21"/>
  <c r="Z150" i="21"/>
  <c r="BZ149" i="21"/>
  <c r="BM149" i="21"/>
  <c r="AZ149" i="21"/>
  <c r="AM149" i="21"/>
  <c r="Z149" i="21"/>
  <c r="BZ148" i="21"/>
  <c r="BM148" i="21"/>
  <c r="AZ148" i="21"/>
  <c r="AM148" i="21"/>
  <c r="Z148" i="21"/>
  <c r="BZ147" i="21"/>
  <c r="BM147" i="21"/>
  <c r="AZ147" i="21"/>
  <c r="AM147" i="21"/>
  <c r="Z147" i="21"/>
  <c r="BZ146" i="21"/>
  <c r="BM146" i="21"/>
  <c r="AZ146" i="21"/>
  <c r="AM146" i="21"/>
  <c r="Z146" i="21"/>
  <c r="BZ145" i="21"/>
  <c r="BM145" i="21"/>
  <c r="AZ145" i="21"/>
  <c r="AM145" i="21"/>
  <c r="Z145" i="21"/>
  <c r="BZ144" i="21"/>
  <c r="BM144" i="21"/>
  <c r="AR144" i="21"/>
  <c r="AR338" i="21" s="1"/>
  <c r="AQ144" i="21"/>
  <c r="AQ338" i="21" s="1"/>
  <c r="AP144" i="21"/>
  <c r="AO144" i="21"/>
  <c r="AO338" i="21" s="1"/>
  <c r="AN144" i="21"/>
  <c r="AL144" i="21"/>
  <c r="AK144" i="21"/>
  <c r="AK338" i="21" s="1"/>
  <c r="AJ144" i="21"/>
  <c r="AJ338" i="21" s="1"/>
  <c r="AI144" i="21"/>
  <c r="AH144" i="21"/>
  <c r="AH338" i="21" s="1"/>
  <c r="AG144" i="21"/>
  <c r="AF144" i="21"/>
  <c r="Y144" i="21"/>
  <c r="X144" i="21"/>
  <c r="W144" i="21"/>
  <c r="V144" i="21"/>
  <c r="U144" i="21"/>
  <c r="T144" i="21"/>
  <c r="BZ143" i="21"/>
  <c r="BM143" i="21"/>
  <c r="AZ143" i="21"/>
  <c r="AM143" i="21"/>
  <c r="Z143" i="21"/>
  <c r="BZ142" i="21"/>
  <c r="BM142" i="21"/>
  <c r="AZ142" i="21"/>
  <c r="AM142" i="21"/>
  <c r="Z142" i="21"/>
  <c r="BZ141" i="21"/>
  <c r="BM141" i="21"/>
  <c r="AZ141" i="21"/>
  <c r="AM141" i="21"/>
  <c r="Z141" i="21"/>
  <c r="BZ140" i="21"/>
  <c r="BM140" i="21"/>
  <c r="AZ140" i="21"/>
  <c r="AM140" i="21"/>
  <c r="S140" i="21"/>
  <c r="R140" i="21"/>
  <c r="Q140" i="21"/>
  <c r="P140" i="21"/>
  <c r="O140" i="21"/>
  <c r="O338" i="21" s="1"/>
  <c r="N140" i="21"/>
  <c r="N338" i="21" s="1"/>
  <c r="BZ139" i="21"/>
  <c r="BM139" i="21"/>
  <c r="AZ139" i="21"/>
  <c r="AM139" i="21"/>
  <c r="Z139" i="21"/>
  <c r="BZ138" i="21"/>
  <c r="BM138" i="21"/>
  <c r="AZ138" i="21"/>
  <c r="AM138" i="21"/>
  <c r="Z138" i="21"/>
  <c r="BZ137" i="21"/>
  <c r="BM137" i="21"/>
  <c r="AZ137" i="21"/>
  <c r="AM137" i="21"/>
  <c r="Z137" i="21"/>
  <c r="BZ136" i="21"/>
  <c r="BM136" i="21"/>
  <c r="AZ136" i="21"/>
  <c r="AM136" i="21"/>
  <c r="Z136" i="21"/>
  <c r="BZ135" i="21"/>
  <c r="BM135" i="21"/>
  <c r="AZ135" i="21"/>
  <c r="AM135" i="21"/>
  <c r="Z135" i="21"/>
  <c r="BZ134" i="21"/>
  <c r="BM134" i="21"/>
  <c r="AZ134" i="21"/>
  <c r="AM134" i="21"/>
  <c r="Z134" i="21"/>
  <c r="BZ133" i="21"/>
  <c r="BM133" i="21"/>
  <c r="AZ133" i="21"/>
  <c r="AM133" i="21"/>
  <c r="Z133" i="21"/>
  <c r="BZ132" i="21"/>
  <c r="BM132" i="21"/>
  <c r="AZ132" i="21"/>
  <c r="AM132" i="21"/>
  <c r="Z132" i="21"/>
  <c r="BZ131" i="21"/>
  <c r="BM131" i="21"/>
  <c r="AZ131" i="21"/>
  <c r="AM131" i="21"/>
  <c r="Z131" i="21"/>
  <c r="BZ130" i="21"/>
  <c r="BM130" i="21"/>
  <c r="AZ130" i="21"/>
  <c r="AM130" i="21"/>
  <c r="Z130" i="21"/>
  <c r="BZ129" i="21"/>
  <c r="BM129" i="21"/>
  <c r="AZ129" i="21"/>
  <c r="AM129" i="21"/>
  <c r="Z129" i="21"/>
  <c r="BZ128" i="21"/>
  <c r="BM128" i="21"/>
  <c r="AZ128" i="21"/>
  <c r="AM128" i="21"/>
  <c r="Z128" i="21"/>
  <c r="BZ127" i="21"/>
  <c r="BM127" i="21"/>
  <c r="AZ127" i="21"/>
  <c r="AM127" i="21"/>
  <c r="Z127" i="21"/>
  <c r="BZ126" i="21"/>
  <c r="BM126" i="21"/>
  <c r="AZ126" i="21"/>
  <c r="AM126" i="21"/>
  <c r="Z126" i="21"/>
  <c r="BZ125" i="21"/>
  <c r="BM125" i="21"/>
  <c r="AZ125" i="21"/>
  <c r="AM125" i="21"/>
  <c r="Z125" i="21"/>
  <c r="BZ124" i="21"/>
  <c r="BM124" i="21"/>
  <c r="AZ124" i="21"/>
  <c r="AM124" i="21"/>
  <c r="Z124" i="21"/>
  <c r="BZ123" i="21"/>
  <c r="BM123" i="21"/>
  <c r="AZ123" i="21"/>
  <c r="AM123" i="21"/>
  <c r="Z123" i="21"/>
  <c r="BZ122" i="21"/>
  <c r="BM122" i="21"/>
  <c r="AZ122" i="21"/>
  <c r="AM122" i="21"/>
  <c r="Z122" i="21"/>
  <c r="BZ121" i="21"/>
  <c r="BM121" i="21"/>
  <c r="AZ121" i="21"/>
  <c r="AM121" i="21"/>
  <c r="Z121" i="21"/>
  <c r="BZ120" i="21"/>
  <c r="BM120" i="21"/>
  <c r="AZ120" i="21"/>
  <c r="AM120" i="21"/>
  <c r="Z120" i="21"/>
  <c r="BZ119" i="21"/>
  <c r="BM119" i="21"/>
  <c r="AZ119" i="21"/>
  <c r="AM119" i="21"/>
  <c r="Z119" i="21"/>
  <c r="BZ118" i="21"/>
  <c r="BM118" i="21"/>
  <c r="AZ118" i="21"/>
  <c r="AM118" i="21"/>
  <c r="Z118" i="21"/>
  <c r="BZ117" i="21"/>
  <c r="BM117" i="21"/>
  <c r="AZ117" i="21"/>
  <c r="AM117" i="21"/>
  <c r="Z117" i="21"/>
  <c r="BZ116" i="21"/>
  <c r="BM116" i="21"/>
  <c r="AZ116" i="21"/>
  <c r="AM116" i="21"/>
  <c r="Z116" i="21"/>
  <c r="BZ115" i="21"/>
  <c r="BM115" i="21"/>
  <c r="AZ115" i="21"/>
  <c r="AM115" i="21"/>
  <c r="Z115" i="21"/>
  <c r="BZ114" i="21"/>
  <c r="BM114" i="21"/>
  <c r="AZ114" i="21"/>
  <c r="AM114" i="21"/>
  <c r="Z114" i="21"/>
  <c r="BZ113" i="21"/>
  <c r="BM113" i="21"/>
  <c r="AZ113" i="21"/>
  <c r="AM113" i="21"/>
  <c r="Z113" i="21"/>
  <c r="BZ112" i="21"/>
  <c r="BM112" i="21"/>
  <c r="AZ112" i="21"/>
  <c r="AM112" i="21"/>
  <c r="Z112" i="21"/>
  <c r="BZ111" i="21"/>
  <c r="BM111" i="21"/>
  <c r="AZ111" i="21"/>
  <c r="AI111" i="21"/>
  <c r="V111" i="21"/>
  <c r="Z111" i="21" s="1"/>
  <c r="BZ110" i="21"/>
  <c r="BM110" i="21"/>
  <c r="AZ110" i="21"/>
  <c r="AM110" i="21"/>
  <c r="Z110" i="21"/>
  <c r="BZ109" i="21"/>
  <c r="BM109" i="21"/>
  <c r="AZ109" i="21"/>
  <c r="AM109" i="21"/>
  <c r="Z109" i="21"/>
  <c r="BZ108" i="21"/>
  <c r="BM108" i="21"/>
  <c r="AZ108" i="21"/>
  <c r="AM108" i="21"/>
  <c r="Z108" i="21"/>
  <c r="BZ107" i="21"/>
  <c r="BM107" i="21"/>
  <c r="AZ107" i="21"/>
  <c r="AM107" i="21"/>
  <c r="Z107" i="21"/>
  <c r="BZ106" i="21"/>
  <c r="BM106" i="21"/>
  <c r="AZ106" i="21"/>
  <c r="AM106" i="21"/>
  <c r="Z106" i="21"/>
  <c r="BZ105" i="21"/>
  <c r="BM105" i="21"/>
  <c r="AZ105" i="21"/>
  <c r="AM105" i="21"/>
  <c r="Z105" i="21"/>
  <c r="BY104" i="21"/>
  <c r="BZ104" i="21" s="1"/>
  <c r="BL104" i="21"/>
  <c r="BM104" i="21" s="1"/>
  <c r="AZ104" i="21"/>
  <c r="AM104" i="21"/>
  <c r="Z104" i="21"/>
  <c r="BZ103" i="21"/>
  <c r="BM103" i="21"/>
  <c r="AZ103" i="21"/>
  <c r="AM103" i="21"/>
  <c r="Z103" i="21"/>
  <c r="BZ102" i="21"/>
  <c r="BM102" i="21"/>
  <c r="AZ102" i="21"/>
  <c r="AM102" i="21"/>
  <c r="Z102" i="21"/>
  <c r="BZ101" i="21"/>
  <c r="BM101" i="21"/>
  <c r="AZ101" i="21"/>
  <c r="AM101" i="21"/>
  <c r="Z101" i="21"/>
  <c r="BZ100" i="21"/>
  <c r="BM100" i="21"/>
  <c r="AZ100" i="21"/>
  <c r="AM100" i="21"/>
  <c r="Z100" i="21"/>
  <c r="BX99" i="21"/>
  <c r="BX338" i="21" s="1"/>
  <c r="BM99" i="21"/>
  <c r="AZ99" i="21"/>
  <c r="AM99" i="21"/>
  <c r="Z99" i="21"/>
  <c r="BZ98" i="21"/>
  <c r="BM98" i="21"/>
  <c r="AZ98" i="21"/>
  <c r="AM98" i="21"/>
  <c r="Z98" i="21"/>
  <c r="BZ97" i="21"/>
  <c r="BM97" i="21"/>
  <c r="AZ97" i="21"/>
  <c r="AM97" i="21"/>
  <c r="Z97" i="21"/>
  <c r="BZ96" i="21"/>
  <c r="BM96" i="21"/>
  <c r="AZ96" i="21"/>
  <c r="AM96" i="21"/>
  <c r="Z96" i="21"/>
  <c r="BZ95" i="21"/>
  <c r="BM95" i="21"/>
  <c r="AZ95" i="21"/>
  <c r="AM95" i="21"/>
  <c r="Z95" i="21"/>
  <c r="BZ94" i="21"/>
  <c r="BM94" i="21"/>
  <c r="AZ94" i="21"/>
  <c r="AM94" i="21"/>
  <c r="Z94" i="21"/>
  <c r="BZ93" i="21"/>
  <c r="BM93" i="21"/>
  <c r="AZ93" i="21"/>
  <c r="AM93" i="21"/>
  <c r="Z93" i="21"/>
  <c r="BZ92" i="21"/>
  <c r="BJ92" i="21"/>
  <c r="BJ338" i="21" s="1"/>
  <c r="AZ92" i="21"/>
  <c r="AM92" i="21"/>
  <c r="Z92" i="21"/>
  <c r="BZ91" i="21"/>
  <c r="BM91" i="21"/>
  <c r="AP91" i="21"/>
  <c r="AC91" i="21"/>
  <c r="Z91" i="21"/>
  <c r="BZ90" i="21"/>
  <c r="BM90" i="21"/>
  <c r="AZ90" i="21"/>
  <c r="AL90" i="21"/>
  <c r="Z90" i="21"/>
  <c r="BZ89" i="21"/>
  <c r="BF89" i="21"/>
  <c r="AZ89" i="21"/>
  <c r="AM89" i="21"/>
  <c r="Z89" i="21"/>
  <c r="BZ88" i="21"/>
  <c r="BM88" i="21"/>
  <c r="AZ88" i="21"/>
  <c r="AM88" i="21"/>
  <c r="Z88" i="21"/>
  <c r="BZ87" i="21"/>
  <c r="BM87" i="21"/>
  <c r="AZ87" i="21"/>
  <c r="AM87" i="21"/>
  <c r="Z87" i="21"/>
  <c r="BZ86" i="21"/>
  <c r="BM86" i="21"/>
  <c r="AZ86" i="21"/>
  <c r="AM86" i="21"/>
  <c r="Z86" i="21"/>
  <c r="BZ85" i="21"/>
  <c r="BM85" i="21"/>
  <c r="AZ85" i="21"/>
  <c r="AM85" i="21"/>
  <c r="Z85" i="21"/>
  <c r="BZ84" i="21"/>
  <c r="BM84" i="21"/>
  <c r="AZ84" i="21"/>
  <c r="AM84" i="21"/>
  <c r="Z84" i="21"/>
  <c r="BZ83" i="21"/>
  <c r="BM83" i="21"/>
  <c r="AZ83" i="21"/>
  <c r="AM83" i="21"/>
  <c r="Z83" i="21"/>
  <c r="BZ82" i="21"/>
  <c r="BM82" i="21"/>
  <c r="AZ82" i="21"/>
  <c r="AM82" i="21"/>
  <c r="Z82" i="21"/>
  <c r="BZ81" i="21"/>
  <c r="BM81" i="21"/>
  <c r="AZ81" i="21"/>
  <c r="AM81" i="21"/>
  <c r="U81" i="21"/>
  <c r="T81" i="21"/>
  <c r="S81" i="21"/>
  <c r="R81" i="21"/>
  <c r="Q81" i="21"/>
  <c r="P81" i="21"/>
  <c r="BZ80" i="21"/>
  <c r="BM80" i="21"/>
  <c r="AZ80" i="21"/>
  <c r="AM80" i="21"/>
  <c r="Y80" i="21"/>
  <c r="X80" i="21"/>
  <c r="W80" i="21"/>
  <c r="V80" i="21"/>
  <c r="U80" i="21"/>
  <c r="BZ79" i="21"/>
  <c r="BM79" i="21"/>
  <c r="AZ79" i="21"/>
  <c r="AG79" i="21"/>
  <c r="Z79" i="21"/>
  <c r="BZ78" i="21"/>
  <c r="BM78" i="21"/>
  <c r="AZ78" i="21"/>
  <c r="AM78" i="21"/>
  <c r="Z78" i="21"/>
  <c r="BZ77" i="21"/>
  <c r="BM77" i="21"/>
  <c r="AZ77" i="21"/>
  <c r="AM77" i="21"/>
  <c r="Z77" i="21"/>
  <c r="BZ76" i="21"/>
  <c r="BM76" i="21"/>
  <c r="AZ76" i="21"/>
  <c r="AM76" i="21"/>
  <c r="Z76" i="21"/>
  <c r="BZ75" i="21"/>
  <c r="BM75" i="21"/>
  <c r="AZ75" i="21"/>
  <c r="AM75" i="21"/>
  <c r="Z75" i="21"/>
  <c r="BZ74" i="21"/>
  <c r="BM74" i="21"/>
  <c r="AZ74" i="21"/>
  <c r="AM74" i="21"/>
  <c r="P74" i="21"/>
  <c r="Z74" i="21" s="1"/>
  <c r="BZ73" i="21"/>
  <c r="BM73" i="21"/>
  <c r="AZ73" i="21"/>
  <c r="AM73" i="21"/>
  <c r="Z73" i="21"/>
  <c r="BZ72" i="21"/>
  <c r="BM72" i="21"/>
  <c r="AZ72" i="21"/>
  <c r="AM72" i="21"/>
  <c r="Z72" i="21"/>
  <c r="BZ71" i="21"/>
  <c r="BM71" i="21"/>
  <c r="AZ71" i="21"/>
  <c r="AM71" i="21"/>
  <c r="Z71" i="21"/>
  <c r="BZ70" i="21"/>
  <c r="BM70" i="21"/>
  <c r="AZ70" i="21"/>
  <c r="AM70" i="21"/>
  <c r="Z70" i="21"/>
  <c r="BZ69" i="21"/>
  <c r="BM69" i="21"/>
  <c r="AZ69" i="21"/>
  <c r="AM69" i="21"/>
  <c r="Z69" i="21"/>
  <c r="BZ68" i="21"/>
  <c r="BM68" i="21"/>
  <c r="AZ68" i="21"/>
  <c r="AM68" i="21"/>
  <c r="Z68" i="21"/>
  <c r="BZ67" i="21"/>
  <c r="BM67" i="21"/>
  <c r="AZ67" i="21"/>
  <c r="AM67" i="21"/>
  <c r="Z67" i="21"/>
  <c r="BZ66" i="21"/>
  <c r="BM66" i="21"/>
  <c r="AZ66" i="21"/>
  <c r="AM66" i="21"/>
  <c r="Z66" i="21"/>
  <c r="BZ65" i="21"/>
  <c r="BM65" i="21"/>
  <c r="AZ65" i="21"/>
  <c r="AM65" i="21"/>
  <c r="Z65" i="21"/>
  <c r="BZ64" i="21"/>
  <c r="BM64" i="21"/>
  <c r="AZ64" i="21"/>
  <c r="AM64" i="21"/>
  <c r="Z64" i="21"/>
  <c r="BZ63" i="21"/>
  <c r="BM63" i="21"/>
  <c r="AZ63" i="21"/>
  <c r="AM63" i="21"/>
  <c r="Z63" i="21"/>
  <c r="BZ62" i="21"/>
  <c r="BM62" i="21"/>
  <c r="AZ62" i="21"/>
  <c r="AM62" i="21"/>
  <c r="Z62" i="21"/>
  <c r="BZ61" i="21"/>
  <c r="BM61" i="21"/>
  <c r="AZ61" i="21"/>
  <c r="AM61" i="21"/>
  <c r="Z61" i="21"/>
  <c r="BZ60" i="21"/>
  <c r="BM60" i="21"/>
  <c r="AZ60" i="21"/>
  <c r="AM60" i="21"/>
  <c r="Z60" i="21"/>
  <c r="BZ59" i="21"/>
  <c r="BM59" i="21"/>
  <c r="AZ59" i="21"/>
  <c r="AM59" i="21"/>
  <c r="Z59" i="21"/>
  <c r="BZ58" i="21"/>
  <c r="BM58" i="21"/>
  <c r="AZ58" i="21"/>
  <c r="AM58" i="21"/>
  <c r="Z58" i="21"/>
  <c r="BZ57" i="21"/>
  <c r="BM57" i="21"/>
  <c r="AZ57" i="21"/>
  <c r="AM57" i="21"/>
  <c r="Z57" i="21"/>
  <c r="BZ56" i="21"/>
  <c r="BM56" i="21"/>
  <c r="AZ56" i="21"/>
  <c r="AM56" i="21"/>
  <c r="Z56" i="21"/>
  <c r="BZ55" i="21"/>
  <c r="BM55" i="21"/>
  <c r="AZ55" i="21"/>
  <c r="AM55" i="21"/>
  <c r="Z55" i="21"/>
  <c r="BZ54" i="21"/>
  <c r="BM54" i="21"/>
  <c r="AZ54" i="21"/>
  <c r="AM54" i="21"/>
  <c r="Z54" i="21"/>
  <c r="BZ53" i="21"/>
  <c r="BM53" i="21"/>
  <c r="AZ53" i="21"/>
  <c r="AM53" i="21"/>
  <c r="Z53" i="21"/>
  <c r="BZ52" i="21"/>
  <c r="BM52" i="21"/>
  <c r="AZ52" i="21"/>
  <c r="AM52" i="21"/>
  <c r="Z52" i="21"/>
  <c r="BZ51" i="21"/>
  <c r="BM51" i="21"/>
  <c r="AZ51" i="21"/>
  <c r="AM51" i="21"/>
  <c r="Z51" i="21"/>
  <c r="BZ50" i="21"/>
  <c r="BM50" i="21"/>
  <c r="AZ50" i="21"/>
  <c r="AM50" i="21"/>
  <c r="Z50" i="21"/>
  <c r="BZ49" i="21"/>
  <c r="BM49" i="21"/>
  <c r="AZ49" i="21"/>
  <c r="AM49" i="21"/>
  <c r="Z49" i="21"/>
  <c r="BZ48" i="21"/>
  <c r="BM48" i="21"/>
  <c r="AZ48" i="21"/>
  <c r="AM48" i="21"/>
  <c r="Z48" i="21"/>
  <c r="BZ47" i="21"/>
  <c r="BM47" i="21"/>
  <c r="AZ47" i="21"/>
  <c r="AM47" i="21"/>
  <c r="Z47" i="21"/>
  <c r="BZ46" i="21"/>
  <c r="BM46" i="21"/>
  <c r="AZ46" i="21"/>
  <c r="AM46" i="21"/>
  <c r="Z46" i="21"/>
  <c r="BZ45" i="21"/>
  <c r="BM45" i="21"/>
  <c r="AZ45" i="21"/>
  <c r="AM45" i="21"/>
  <c r="Z45" i="21"/>
  <c r="BZ44" i="21"/>
  <c r="BM44" i="21"/>
  <c r="AZ44" i="21"/>
  <c r="AM44" i="21"/>
  <c r="Z44" i="21"/>
  <c r="BZ43" i="21"/>
  <c r="BM43" i="21"/>
  <c r="AZ43" i="21"/>
  <c r="AM43" i="21"/>
  <c r="Z43" i="21"/>
  <c r="BZ42" i="21"/>
  <c r="BM42" i="21"/>
  <c r="AZ42" i="21"/>
  <c r="AM42" i="21"/>
  <c r="Z42" i="21"/>
  <c r="BZ41" i="21"/>
  <c r="BM41" i="21"/>
  <c r="AZ41" i="21"/>
  <c r="AM41" i="21"/>
  <c r="Z41" i="21"/>
  <c r="BZ40" i="21"/>
  <c r="BM40" i="21"/>
  <c r="AZ40" i="21"/>
  <c r="AM40" i="21"/>
  <c r="Z40" i="21"/>
  <c r="BZ39" i="21"/>
  <c r="BM39" i="21"/>
  <c r="AZ39" i="21"/>
  <c r="AM39" i="21"/>
  <c r="Z39" i="21"/>
  <c r="BZ38" i="21"/>
  <c r="BM38" i="21"/>
  <c r="AZ38" i="21"/>
  <c r="AM38" i="21"/>
  <c r="Z38" i="21"/>
  <c r="BZ37" i="21"/>
  <c r="BM37" i="21"/>
  <c r="AZ37" i="21"/>
  <c r="AM37" i="21"/>
  <c r="Z37" i="21"/>
  <c r="BZ36" i="21"/>
  <c r="BM36" i="21"/>
  <c r="AZ36" i="21"/>
  <c r="AM36" i="21"/>
  <c r="Z36" i="21"/>
  <c r="BZ35" i="21"/>
  <c r="BM35" i="21"/>
  <c r="AZ35" i="21"/>
  <c r="AM35" i="21"/>
  <c r="Z35" i="21"/>
  <c r="BZ34" i="21"/>
  <c r="BM34" i="21"/>
  <c r="AZ34" i="21"/>
  <c r="AM34" i="21"/>
  <c r="Z34" i="21"/>
  <c r="BZ33" i="21"/>
  <c r="BM33" i="21"/>
  <c r="AZ33" i="21"/>
  <c r="AM33" i="21"/>
  <c r="Z33" i="21"/>
  <c r="BZ32" i="21"/>
  <c r="BM32" i="21"/>
  <c r="AZ32" i="21"/>
  <c r="AM32" i="21"/>
  <c r="Z32" i="21"/>
  <c r="BZ31" i="21"/>
  <c r="BM31" i="21"/>
  <c r="AZ31" i="21"/>
  <c r="AM31" i="21"/>
  <c r="Z31" i="21"/>
  <c r="BZ30" i="21"/>
  <c r="BM30" i="21"/>
  <c r="AZ30" i="21"/>
  <c r="AM30" i="21"/>
  <c r="Z30" i="21"/>
  <c r="BZ29" i="21"/>
  <c r="BM29" i="21"/>
  <c r="AZ29" i="21"/>
  <c r="AM29" i="21"/>
  <c r="Z29" i="21"/>
  <c r="BZ28" i="21"/>
  <c r="BM28" i="21"/>
  <c r="AZ28" i="21"/>
  <c r="AM28" i="21"/>
  <c r="Z28" i="21"/>
  <c r="BZ27" i="21"/>
  <c r="BM27" i="21"/>
  <c r="AZ27" i="21"/>
  <c r="AM27" i="21"/>
  <c r="Z27" i="21"/>
  <c r="BZ26" i="21"/>
  <c r="BM26" i="21"/>
  <c r="AZ26" i="21"/>
  <c r="AM26" i="21"/>
  <c r="Z26" i="21"/>
  <c r="BZ25" i="21"/>
  <c r="BM25" i="21"/>
  <c r="AZ25" i="21"/>
  <c r="AM25" i="21"/>
  <c r="Z25" i="21"/>
  <c r="BZ24" i="21"/>
  <c r="BM24" i="21"/>
  <c r="AZ24" i="21"/>
  <c r="AM24" i="21"/>
  <c r="Z24" i="21"/>
  <c r="BZ23" i="21"/>
  <c r="BM23" i="21"/>
  <c r="AZ23" i="21"/>
  <c r="AM23" i="21"/>
  <c r="Z23" i="21"/>
  <c r="BZ22" i="21"/>
  <c r="BM22" i="21"/>
  <c r="AZ22" i="21"/>
  <c r="AM22" i="21"/>
  <c r="Z22" i="21"/>
  <c r="BZ21" i="21"/>
  <c r="BM21" i="21"/>
  <c r="AZ21" i="21"/>
  <c r="AM21" i="21"/>
  <c r="Z21" i="21"/>
  <c r="BZ20" i="21"/>
  <c r="BM20" i="21"/>
  <c r="AZ20" i="21"/>
  <c r="AM20" i="21"/>
  <c r="Z20" i="21"/>
  <c r="BZ19" i="21"/>
  <c r="BM19" i="21"/>
  <c r="AZ19" i="21"/>
  <c r="AM19" i="21"/>
  <c r="Z19" i="21"/>
  <c r="BZ18" i="21"/>
  <c r="BM18" i="21"/>
  <c r="AZ18" i="21"/>
  <c r="AM18" i="21"/>
  <c r="Z18" i="21"/>
  <c r="BZ17" i="21"/>
  <c r="BM17" i="21"/>
  <c r="AZ17" i="21"/>
  <c r="AM17" i="21"/>
  <c r="Z17" i="21"/>
  <c r="BZ16" i="21"/>
  <c r="BM16" i="21"/>
  <c r="AZ16" i="21"/>
  <c r="AM16" i="21"/>
  <c r="Z16" i="21"/>
  <c r="BZ15" i="21"/>
  <c r="BM15" i="21"/>
  <c r="AZ15" i="21"/>
  <c r="AM15" i="21"/>
  <c r="Z15" i="21"/>
  <c r="BZ14" i="21"/>
  <c r="BM14" i="21"/>
  <c r="AZ14" i="21"/>
  <c r="AM14" i="21"/>
  <c r="Z14" i="21"/>
  <c r="BZ13" i="21"/>
  <c r="BM13" i="21"/>
  <c r="AZ13" i="21"/>
  <c r="AM13" i="21"/>
  <c r="Z13" i="21"/>
  <c r="BZ12" i="21"/>
  <c r="BM12" i="21"/>
  <c r="AZ12" i="21"/>
  <c r="AM12" i="21"/>
  <c r="Z12" i="21"/>
  <c r="BZ11" i="21"/>
  <c r="BM11" i="21"/>
  <c r="AZ11" i="21"/>
  <c r="AM11" i="21"/>
  <c r="Z11" i="21"/>
  <c r="BZ10" i="21"/>
  <c r="BM10" i="21"/>
  <c r="AZ10" i="21"/>
  <c r="AM10" i="21"/>
  <c r="Z10" i="21"/>
  <c r="BZ9" i="21"/>
  <c r="BM9" i="21"/>
  <c r="AZ9" i="21"/>
  <c r="AM9" i="21"/>
  <c r="Z9" i="21"/>
  <c r="BZ8" i="21"/>
  <c r="BM8" i="21"/>
  <c r="AZ8" i="21"/>
  <c r="AM8" i="21"/>
  <c r="Z8" i="21"/>
  <c r="BZ7" i="21"/>
  <c r="BM7" i="21"/>
  <c r="AZ7" i="21"/>
  <c r="AM7" i="21"/>
  <c r="Z7" i="21"/>
  <c r="BZ6" i="21"/>
  <c r="BM6" i="21"/>
  <c r="AZ6" i="21"/>
  <c r="AM6" i="21"/>
  <c r="Z6" i="21"/>
  <c r="BZ5" i="21"/>
  <c r="BM5" i="21"/>
  <c r="AZ5" i="21"/>
  <c r="AM5" i="21"/>
  <c r="Z5" i="21"/>
  <c r="BZ4" i="21"/>
  <c r="BM4" i="21"/>
  <c r="AZ4" i="21"/>
  <c r="AM4" i="21"/>
  <c r="Z4" i="21"/>
  <c r="BZ3" i="21"/>
  <c r="BM3" i="21"/>
  <c r="AZ3" i="21"/>
  <c r="AM3" i="21"/>
  <c r="Z3" i="21"/>
  <c r="BZ2" i="21"/>
  <c r="BM2" i="21"/>
  <c r="AZ2" i="21"/>
  <c r="AM2" i="21"/>
  <c r="Z2" i="21"/>
  <c r="S338" i="21" l="1"/>
  <c r="Q338" i="21"/>
  <c r="Y338" i="21"/>
  <c r="V338" i="21"/>
  <c r="U338" i="21"/>
  <c r="BY338" i="21"/>
  <c r="BL338" i="21"/>
  <c r="BM92" i="21"/>
  <c r="CA92" i="21" s="1"/>
  <c r="T338" i="21"/>
  <c r="W338" i="21"/>
  <c r="AG338" i="21"/>
  <c r="X338" i="21"/>
  <c r="Z144" i="21"/>
  <c r="AM144" i="21"/>
  <c r="CA32" i="21"/>
  <c r="CA303" i="21"/>
  <c r="CA315" i="21"/>
  <c r="CA318" i="21"/>
  <c r="CA203" i="21"/>
  <c r="CA208" i="21"/>
  <c r="CA211" i="21"/>
  <c r="CA216" i="21"/>
  <c r="CA219" i="21"/>
  <c r="CA251" i="21"/>
  <c r="CA254" i="21"/>
  <c r="CA3" i="21"/>
  <c r="CA175" i="21"/>
  <c r="CA178" i="21"/>
  <c r="CA180" i="21"/>
  <c r="CA20" i="21"/>
  <c r="CA193" i="21"/>
  <c r="CA268" i="21"/>
  <c r="CA269" i="21"/>
  <c r="CA5" i="21"/>
  <c r="CA7" i="21"/>
  <c r="CA13" i="21"/>
  <c r="CA15" i="21"/>
  <c r="CA34" i="21"/>
  <c r="CA36" i="21"/>
  <c r="CA66" i="21"/>
  <c r="CA70" i="21"/>
  <c r="CA83" i="21"/>
  <c r="CA96" i="21"/>
  <c r="CA103" i="21"/>
  <c r="CA105" i="21"/>
  <c r="CA107" i="21"/>
  <c r="CA113" i="21"/>
  <c r="CA116" i="21"/>
  <c r="CA121" i="21"/>
  <c r="CA137" i="21"/>
  <c r="CA145" i="21"/>
  <c r="CA148" i="21"/>
  <c r="CA153" i="21"/>
  <c r="CA164" i="21"/>
  <c r="CA169" i="21"/>
  <c r="CA170" i="21"/>
  <c r="CA241" i="21"/>
  <c r="CA244" i="21"/>
  <c r="CA278" i="21"/>
  <c r="CA286" i="21"/>
  <c r="CA289" i="21"/>
  <c r="CA12" i="21"/>
  <c r="CA64" i="21"/>
  <c r="CA132" i="21"/>
  <c r="CA135" i="21"/>
  <c r="CA184" i="21"/>
  <c r="CA187" i="21"/>
  <c r="CA192" i="21"/>
  <c r="CA201" i="21"/>
  <c r="CA225" i="21"/>
  <c r="CA246" i="21"/>
  <c r="CA273" i="21"/>
  <c r="CA276" i="21"/>
  <c r="CA45" i="21"/>
  <c r="CA47" i="21"/>
  <c r="CA53" i="21"/>
  <c r="CA55" i="21"/>
  <c r="CA57" i="21"/>
  <c r="CA59" i="21"/>
  <c r="CA294" i="21"/>
  <c r="CA22" i="21"/>
  <c r="CA26" i="21"/>
  <c r="CA28" i="21"/>
  <c r="CA44" i="21"/>
  <c r="CA52" i="21"/>
  <c r="CA157" i="21"/>
  <c r="CA162" i="21"/>
  <c r="CA172" i="21"/>
  <c r="CA297" i="21"/>
  <c r="CA236" i="21"/>
  <c r="CA271" i="21"/>
  <c r="CA2" i="21"/>
  <c r="CA6" i="21"/>
  <c r="CA8" i="21"/>
  <c r="CA23" i="21"/>
  <c r="CA25" i="21"/>
  <c r="CA46" i="21"/>
  <c r="CA48" i="21"/>
  <c r="CA67" i="21"/>
  <c r="CA69" i="21"/>
  <c r="CA73" i="21"/>
  <c r="CA85" i="21"/>
  <c r="CA14" i="21"/>
  <c r="CA16" i="21"/>
  <c r="CA33" i="21"/>
  <c r="CA35" i="21"/>
  <c r="CA54" i="21"/>
  <c r="CA58" i="21"/>
  <c r="CA60" i="21"/>
  <c r="CA125" i="21"/>
  <c r="CA129" i="21"/>
  <c r="CA134" i="21"/>
  <c r="CA155" i="21"/>
  <c r="CA167" i="21"/>
  <c r="CA206" i="21"/>
  <c r="CA209" i="21"/>
  <c r="CA76" i="21"/>
  <c r="CA78" i="21"/>
  <c r="CA21" i="21"/>
  <c r="CA27" i="21"/>
  <c r="CA40" i="21"/>
  <c r="CA65" i="21"/>
  <c r="CA71" i="21"/>
  <c r="CA75" i="21"/>
  <c r="CA100" i="21"/>
  <c r="CA119" i="21"/>
  <c r="CA123" i="21"/>
  <c r="CA160" i="21"/>
  <c r="CA177" i="21"/>
  <c r="CA182" i="21"/>
  <c r="CA199" i="21"/>
  <c r="CA218" i="21"/>
  <c r="CA223" i="21"/>
  <c r="CA229" i="21"/>
  <c r="CA234" i="21"/>
  <c r="CA238" i="21"/>
  <c r="CA243" i="21"/>
  <c r="CA249" i="21"/>
  <c r="CA252" i="21"/>
  <c r="CA258" i="21"/>
  <c r="CA266" i="21"/>
  <c r="CA296" i="21"/>
  <c r="CA313" i="21"/>
  <c r="CA316" i="21"/>
  <c r="CA321" i="21"/>
  <c r="CA329" i="21"/>
  <c r="CA337" i="21"/>
  <c r="CA4" i="21"/>
  <c r="CA10" i="21"/>
  <c r="CA17" i="21"/>
  <c r="CA19" i="21"/>
  <c r="CA24" i="21"/>
  <c r="CA30" i="21"/>
  <c r="CA37" i="21"/>
  <c r="CA39" i="21"/>
  <c r="CA41" i="21"/>
  <c r="CA43" i="21"/>
  <c r="CA50" i="21"/>
  <c r="CA61" i="21"/>
  <c r="CA63" i="21"/>
  <c r="CA68" i="21"/>
  <c r="CA72" i="21"/>
  <c r="CA84" i="21"/>
  <c r="CA86" i="21"/>
  <c r="CA88" i="21"/>
  <c r="CA95" i="21"/>
  <c r="CA112" i="21"/>
  <c r="CA117" i="21"/>
  <c r="CA120" i="21"/>
  <c r="CA128" i="21"/>
  <c r="CA133" i="21"/>
  <c r="CA138" i="21"/>
  <c r="CA146" i="21"/>
  <c r="CA149" i="21"/>
  <c r="CA154" i="21"/>
  <c r="CA159" i="21"/>
  <c r="CA168" i="21"/>
  <c r="CA174" i="21"/>
  <c r="CA183" i="21"/>
  <c r="CA186" i="21"/>
  <c r="CA191" i="21"/>
  <c r="CA195" i="21"/>
  <c r="CA200" i="21"/>
  <c r="CA205" i="21"/>
  <c r="CA213" i="21"/>
  <c r="CA217" i="21"/>
  <c r="CA221" i="21"/>
  <c r="CA226" i="21"/>
  <c r="CA228" i="21"/>
  <c r="CA233" i="21"/>
  <c r="CA242" i="21"/>
  <c r="CA248" i="21"/>
  <c r="CA257" i="21"/>
  <c r="CA260" i="21"/>
  <c r="CA279" i="21"/>
  <c r="CA282" i="21"/>
  <c r="CA287" i="21"/>
  <c r="CA295" i="21"/>
  <c r="CA299" i="21"/>
  <c r="CA304" i="21"/>
  <c r="CA312" i="21"/>
  <c r="CA323" i="21"/>
  <c r="CA328" i="21"/>
  <c r="CA331" i="21"/>
  <c r="CA336" i="21"/>
  <c r="CA9" i="21"/>
  <c r="CA11" i="21"/>
  <c r="CA18" i="21"/>
  <c r="CA29" i="21"/>
  <c r="CA31" i="21"/>
  <c r="CA38" i="21"/>
  <c r="CA42" i="21"/>
  <c r="CA49" i="21"/>
  <c r="CA51" i="21"/>
  <c r="CA56" i="21"/>
  <c r="CA62" i="21"/>
  <c r="CA77" i="21"/>
  <c r="CA87" i="21"/>
  <c r="CA98" i="21"/>
  <c r="CA101" i="21"/>
  <c r="CA104" i="21"/>
  <c r="CA110" i="21"/>
  <c r="CA115" i="21"/>
  <c r="CA122" i="21"/>
  <c r="CA131" i="21"/>
  <c r="CA136" i="21"/>
  <c r="CA139" i="21"/>
  <c r="CA142" i="21"/>
  <c r="CA147" i="21"/>
  <c r="CA152" i="21"/>
  <c r="CA161" i="21"/>
  <c r="CA176" i="21"/>
  <c r="CA179" i="21"/>
  <c r="CA185" i="21"/>
  <c r="CA188" i="21"/>
  <c r="CA198" i="21"/>
  <c r="CA207" i="21"/>
  <c r="CA210" i="21"/>
  <c r="CA224" i="21"/>
  <c r="CA227" i="21"/>
  <c r="CA230" i="21"/>
  <c r="CA235" i="21"/>
  <c r="CA250" i="21"/>
  <c r="CA253" i="21"/>
  <c r="CA259" i="21"/>
  <c r="CA262" i="21"/>
  <c r="CA267" i="21"/>
  <c r="CA277" i="21"/>
  <c r="CA280" i="21"/>
  <c r="CA285" i="21"/>
  <c r="CA288" i="21"/>
  <c r="CA291" i="21"/>
  <c r="CA302" i="21"/>
  <c r="CA305" i="21"/>
  <c r="CA309" i="21"/>
  <c r="CA314" i="21"/>
  <c r="CA322" i="21"/>
  <c r="CA325" i="21"/>
  <c r="CA330" i="21"/>
  <c r="CA333" i="21"/>
  <c r="CA74" i="21"/>
  <c r="CA102" i="21"/>
  <c r="CA106" i="21"/>
  <c r="CA118" i="21"/>
  <c r="CA82" i="21"/>
  <c r="AM91" i="21"/>
  <c r="AC338" i="21"/>
  <c r="CA94" i="21"/>
  <c r="CA108" i="21"/>
  <c r="CA130" i="21"/>
  <c r="AF338" i="21"/>
  <c r="Z80" i="21"/>
  <c r="AP338" i="21"/>
  <c r="AZ91" i="21"/>
  <c r="CA91" i="21" s="1"/>
  <c r="AI338" i="21"/>
  <c r="AM111" i="21"/>
  <c r="CA111" i="21" s="1"/>
  <c r="CA127" i="21"/>
  <c r="Z140" i="21"/>
  <c r="CA140" i="21" s="1"/>
  <c r="CA166" i="21"/>
  <c r="CA171" i="21"/>
  <c r="CA197" i="21"/>
  <c r="CA202" i="21"/>
  <c r="CA215" i="21"/>
  <c r="CA220" i="21"/>
  <c r="CA240" i="21"/>
  <c r="CA245" i="21"/>
  <c r="CA265" i="21"/>
  <c r="CA270" i="21"/>
  <c r="CA275" i="21"/>
  <c r="CA293" i="21"/>
  <c r="CA298" i="21"/>
  <c r="CA311" i="21"/>
  <c r="CA141" i="21"/>
  <c r="AN338" i="21"/>
  <c r="AZ144" i="21"/>
  <c r="CA256" i="21"/>
  <c r="CA261" i="21"/>
  <c r="CA284" i="21"/>
  <c r="CA307" i="21"/>
  <c r="CA320" i="21"/>
  <c r="CA327" i="21"/>
  <c r="CA332" i="21"/>
  <c r="P338" i="21"/>
  <c r="Z81" i="21"/>
  <c r="CA81" i="21" s="1"/>
  <c r="CA281" i="21"/>
  <c r="CA301" i="21"/>
  <c r="CA306" i="21"/>
  <c r="CA317" i="21"/>
  <c r="CA324" i="21"/>
  <c r="AM79" i="21"/>
  <c r="R338" i="21"/>
  <c r="BF338" i="21"/>
  <c r="BM89" i="21"/>
  <c r="CA93" i="21"/>
  <c r="BZ99" i="21"/>
  <c r="CA99" i="21" s="1"/>
  <c r="CA109" i="21"/>
  <c r="CA124" i="21"/>
  <c r="CA143" i="21"/>
  <c r="CA151" i="21"/>
  <c r="CA156" i="21"/>
  <c r="CA163" i="21"/>
  <c r="CA190" i="21"/>
  <c r="CA194" i="21"/>
  <c r="CA214" i="21"/>
  <c r="CA232" i="21"/>
  <c r="CA237" i="21"/>
  <c r="CA264" i="21"/>
  <c r="CA290" i="21"/>
  <c r="CA308" i="21"/>
  <c r="CA335" i="21"/>
  <c r="CA150" i="21"/>
  <c r="CA165" i="21"/>
  <c r="CA181" i="21"/>
  <c r="CA196" i="21"/>
  <c r="CA212" i="21"/>
  <c r="CA231" i="21"/>
  <c r="CA247" i="21"/>
  <c r="CA263" i="21"/>
  <c r="CA274" i="21"/>
  <c r="CA292" i="21"/>
  <c r="CA310" i="21"/>
  <c r="CA326" i="21"/>
  <c r="AL338" i="21"/>
  <c r="AM90" i="21"/>
  <c r="CA90" i="21" s="1"/>
  <c r="CA97" i="21"/>
  <c r="CA114" i="21"/>
  <c r="CA126" i="21"/>
  <c r="CA158" i="21"/>
  <c r="CA173" i="21"/>
  <c r="CA189" i="21"/>
  <c r="CA204" i="21"/>
  <c r="CA222" i="21"/>
  <c r="CA239" i="21"/>
  <c r="CA255" i="21"/>
  <c r="CA272" i="21"/>
  <c r="CA283" i="21"/>
  <c r="CA300" i="21"/>
  <c r="CA319" i="21"/>
  <c r="CA334" i="21"/>
  <c r="BM338" i="21" l="1"/>
  <c r="CA144" i="21"/>
  <c r="AZ338" i="21"/>
  <c r="CA89" i="21"/>
  <c r="AM338" i="21"/>
  <c r="Z338" i="21"/>
  <c r="CA80" i="21"/>
  <c r="BZ338" i="21"/>
  <c r="CA79" i="21"/>
  <c r="CA338" i="21" l="1"/>
</calcChain>
</file>

<file path=xl/comments1.xml><?xml version="1.0" encoding="utf-8"?>
<comments xmlns="http://schemas.openxmlformats.org/spreadsheetml/2006/main">
  <authors>
    <author>C056191</author>
    <author>c055300</author>
    <author>e217761</author>
  </authors>
  <commentList>
    <comment ref="A1" authorId="0" shapeId="0">
      <text>
        <r>
          <rPr>
            <sz val="9"/>
            <color indexed="81"/>
            <rFont val="Segoe UI"/>
            <family val="2"/>
          </rPr>
          <t xml:space="preserve">Negócio ao qual o projeto proposto deverá ser vinculado
</t>
        </r>
      </text>
    </comment>
    <comment ref="B1" authorId="0" shapeId="0">
      <text>
        <r>
          <rPr>
            <sz val="9"/>
            <color indexed="81"/>
            <rFont val="Segoe UI"/>
            <family val="2"/>
          </rPr>
          <t>Agrupamento ao qual pertence o projeto proposto.</t>
        </r>
      </text>
    </comment>
    <comment ref="C1" authorId="0" shapeId="0">
      <text>
        <r>
          <rPr>
            <sz val="9"/>
            <color indexed="81"/>
            <rFont val="Segoe UI"/>
            <family val="2"/>
          </rPr>
          <t xml:space="preserve">Orgão responsável pela execução do projeto.
</t>
        </r>
      </text>
    </comment>
    <comment ref="D1" authorId="0" shapeId="0">
      <text>
        <r>
          <rPr>
            <sz val="9"/>
            <color indexed="81"/>
            <rFont val="Segoe UI"/>
            <family val="2"/>
          </rPr>
          <t xml:space="preserve">Empregado que responde pelas informações e resultados do projeto.
</t>
        </r>
      </text>
    </comment>
    <comment ref="F1" authorId="0" shapeId="0">
      <text>
        <r>
          <rPr>
            <sz val="9"/>
            <color indexed="81"/>
            <rFont val="Segoe UI"/>
            <family val="2"/>
          </rPr>
          <t xml:space="preserve">Empregado que responde pelas informações e resultados do projeto.
</t>
        </r>
      </text>
    </comment>
    <comment ref="G1" authorId="0" shapeId="0">
      <text>
        <r>
          <rPr>
            <sz val="9"/>
            <color indexed="81"/>
            <rFont val="Segoe UI"/>
            <family val="2"/>
          </rPr>
          <t xml:space="preserve">Diretoria ao qual o órgão responsável está subordinado.
</t>
        </r>
      </text>
    </comment>
    <comment ref="J1" authorId="0" shapeId="0">
      <text>
        <r>
          <rPr>
            <sz val="9"/>
            <color indexed="81"/>
            <rFont val="Segoe UI"/>
            <family val="2"/>
          </rPr>
          <t xml:space="preserve">O título do Projeto deverá indicar, de maneira sintética, o conteúdo do projeto (fornecer uma ideia inicial).
</t>
        </r>
      </text>
    </comment>
    <comment ref="K1" authorId="0" shapeId="0">
      <text>
        <r>
          <rPr>
            <sz val="9"/>
            <color indexed="81"/>
            <rFont val="Segoe UI"/>
            <family val="2"/>
          </rPr>
          <t xml:space="preserve">Apresenta a finalidade principal do projeto, com clareza e objetividade. 
</t>
        </r>
      </text>
    </comment>
    <comment ref="L1" authorId="0" shapeId="0">
      <text>
        <r>
          <rPr>
            <sz val="9"/>
            <color indexed="81"/>
            <rFont val="Segoe UI"/>
            <family val="2"/>
          </rPr>
          <t>Relacionar os riscos que a não execução do projeto implica.
(impacto nos Negócios, Legais, Regulatórios).</t>
        </r>
      </text>
    </comment>
    <comment ref="J49" authorId="1" shapeId="0">
      <text>
        <r>
          <rPr>
            <b/>
            <sz val="9"/>
            <color indexed="81"/>
            <rFont val="Segoe UI"/>
            <family val="2"/>
          </rPr>
          <t xml:space="preserve">Aquisição de mobiliário para EEA – R$ 131 mil – desembolso 50% 2019 e 50% 2020 – Possibilita redução aproximadamente 50 m²
Aquisição de mobiliário para reposição – R$ 200 mil – desembolso 25% em 2019 – 2020 – 2021- 2022
</t>
        </r>
      </text>
    </comment>
    <comment ref="J144" authorId="2" shapeId="0">
      <text>
        <r>
          <rPr>
            <b/>
            <sz val="9"/>
            <color indexed="81"/>
            <rFont val="Segoe UI"/>
            <family val="2"/>
          </rPr>
          <t>e217761:</t>
        </r>
        <r>
          <rPr>
            <sz val="9"/>
            <color indexed="81"/>
            <rFont val="Segoe UI"/>
            <family val="2"/>
          </rPr>
          <t xml:space="preserve">
Adelaide: 60% da área é utilizada pela Distribuição para guarda de mobiliário
12% é ocupada por benheiro e vestiário
28% é utilzada pela EP/EC - GerÇencia de Expansão da Geração.</t>
        </r>
      </text>
    </comment>
    <comment ref="J171" authorId="1" shapeId="0">
      <text>
        <r>
          <rPr>
            <b/>
            <sz val="9"/>
            <color indexed="81"/>
            <rFont val="Segoe UI"/>
            <family val="2"/>
          </rPr>
          <t xml:space="preserve">16/11/2017: </t>
        </r>
        <r>
          <rPr>
            <sz val="9"/>
            <color indexed="81"/>
            <rFont val="Segoe UI"/>
            <family val="2"/>
          </rPr>
          <t>antecipado desembolso de R$220 mil previsto para 2019 para 2018 em função de urgência do projeto à pedido dos diretores da DGE e DDC (Lins e Ronaldo).</t>
        </r>
      </text>
    </comment>
  </commentList>
</comments>
</file>

<file path=xl/sharedStrings.xml><?xml version="1.0" encoding="utf-8"?>
<sst xmlns="http://schemas.openxmlformats.org/spreadsheetml/2006/main" count="3847" uniqueCount="1139">
  <si>
    <t>1-1-4 Ferramentas e Equipamentos G</t>
  </si>
  <si>
    <t>1-3-1 Edificações e Complementos G</t>
  </si>
  <si>
    <t>1-3-2-1 TI - Telecomunicações (Ativo não elétrico) G</t>
  </si>
  <si>
    <t>1-3-3 TI - Microinformática G</t>
  </si>
  <si>
    <t>1-3-4 Sistema de Informática G</t>
  </si>
  <si>
    <t>1-3-5 Veículos G</t>
  </si>
  <si>
    <t>2-1-2 Ferramentas e Equipamentos T</t>
  </si>
  <si>
    <t>2-3-1 Edificações e Complementos T</t>
  </si>
  <si>
    <t>2-3-2 TI - Telecomunicações (Ativo não elétrico) T</t>
  </si>
  <si>
    <t>2-3-3 TI - Microinformática T</t>
  </si>
  <si>
    <t>2-3-4 Sistema de Informática T</t>
  </si>
  <si>
    <t>2-3-5 Veículos T</t>
  </si>
  <si>
    <t>3-4-1 Ferramentas D</t>
  </si>
  <si>
    <t>3-4-2 Edificações e Complementos D</t>
  </si>
  <si>
    <t>3-4-3-1 TI - Telecomunicações (Ativos não elétricos) D</t>
  </si>
  <si>
    <t>3-4-4 TI - Microinformática D</t>
  </si>
  <si>
    <t>3-4-5 Sistema de Informática D</t>
  </si>
  <si>
    <t>3-4-6 Veículos D</t>
  </si>
  <si>
    <t>4-1-2 TI - Microinformática H</t>
  </si>
  <si>
    <t>4-1-3 Sistema de Informática H</t>
  </si>
  <si>
    <t xml:space="preserve"> </t>
  </si>
  <si>
    <t>Geração</t>
  </si>
  <si>
    <t>GE/IM</t>
  </si>
  <si>
    <t>DGE</t>
  </si>
  <si>
    <t>Distribuição</t>
  </si>
  <si>
    <t>SC</t>
  </si>
  <si>
    <t>-</t>
  </si>
  <si>
    <t>Otimização dos Ativos de Divinópolis</t>
  </si>
  <si>
    <t>RH/EC</t>
  </si>
  <si>
    <t>DDC</t>
  </si>
  <si>
    <t>Multa, suspensão da licença de operação do Q14 e/ou fechamento do Q14, possíveis contaminações dos solos e lençóis freaticos e geração de passivos ambientais para a Cemig.</t>
  </si>
  <si>
    <t>Restrição a obtenção de licença de operação do Anel Rodoviário, suspensão das atividades e multas, possíveis contaminações dos solos e lençóis freaticos e geração de passivos ambientais para a Cemig.</t>
  </si>
  <si>
    <t xml:space="preserve">Adequação da Área destinada ao armazenamento de equipamentos, produtos e resíduos perigosos  em Montes Claros </t>
  </si>
  <si>
    <t>Multas e/ou suspensão das atividades de manutenção, possíveis contaminações dos solos e lençóis freaticos e geração de passivos ambientais para a Cemig.</t>
  </si>
  <si>
    <t>Transmissão</t>
  </si>
  <si>
    <t>MT/CT</t>
  </si>
  <si>
    <t>DGT</t>
  </si>
  <si>
    <t>Joel Máximo Reis</t>
  </si>
  <si>
    <t>Deficiência nos treinamentos da equipe e de terceiros
Demora na realização de reuniões que necessitam de projeção de imagem  e também dificuldade na apresentação do processo de primeiro acesso para atendimento ao sistema de gestão.
Manobras indevidas e falha na identificação dos alremes e eventos gerados pelo SSCD.</t>
  </si>
  <si>
    <t>MT/LE</t>
  </si>
  <si>
    <t>Substituição de aparelhos de ar condicionado</t>
  </si>
  <si>
    <t>Equipamentos e veículos para a MT</t>
  </si>
  <si>
    <t>Não cumprimento de meta estabelecida no Acordo de Metas da Iniciativa 9 - Otimização do Portfólio de Imóveis da Cemig D, a qual prevê a obtenção de receita com a alienação de imóvel inservível, e à redução de despesas operacionais. Impossibilidade de desocupação total da área do imóvel da UHE Gafanhoto, prevista para ser alienada, inviabilizando a sua alienação e à redução de custos operacionais como serviço de transporte de ônibus, vigilância armada, conservação e limpeza, impostos e taxas, entre outros.</t>
  </si>
  <si>
    <t>Otimização dos Ativos de Itajubá</t>
  </si>
  <si>
    <t>Obra de construção de edificação no imóvel Depósito de Postes para recebimento dos funcionários atualmente lotados no imóvel Base Operativa/Agência, o qual será liberado para alienação por estar superdimensionado e ser prescindível aos negócios da empresa. Alienação de parte do terreno Depósito de Postes para alienação, após desmembramento.</t>
  </si>
  <si>
    <t>Não cumprimento de meta estabelecida no Acordo de Metas da Iniciativa 9 - Otimização do Portfólio de Imóveis da Cemig D, a qual prevê a obtenção de receita com a alienação de imóvel inservível, e à redução de despesas operacionais. Impossibilidade de desocupação de imóvel superdimensionado, previsto para ser alienado, inviabilizando a sua alienação e à redução de custos operacionais.</t>
  </si>
  <si>
    <t>Obras para viabilização da transferência da equipe da MG/CS do imóvel locado da Cemig GT, situado na rua Comendador José Esteves, nº 40, para o imóvel próprio da Cemig D, situado na Rua Chagas Doria, nº 95, atualmente ocupado pela MD/VR, visando à
rescisão do contrato de locação do imóvel da MG/CS, que possui custo mensal de R$ 9 mil e à otimização da ocupação do imóvel da Cemig D. Serão executadas obras na edificação visando  o adequado funcionamento das atividades das gerências locais.</t>
  </si>
  <si>
    <t>Não cumprimento do Acordo de Metas da Iniciativa 9 do Programa de Adequação da Cemig D ao Regulatório, a qual prevê a obtenção de receita com a alienação de imóvel inservível, e à redução de despesas operacionais.</t>
  </si>
  <si>
    <t>Otimização dos Ativos de Barbacena</t>
  </si>
  <si>
    <t>Execução de adequações/reforma civil do imóvel da SE Barbacena 2.</t>
  </si>
  <si>
    <t>Execução de obra civil de nova instalação de escritório no imóvel da MT/LE para recebimento do pessoal da MG/LE.</t>
  </si>
  <si>
    <t>Otimização dos Ativos de Araxá</t>
  </si>
  <si>
    <t>Execução de obra civil de nova instalação de escritório no imóvel anexo à Subestação para recebimento do pessoal do imóvel do Centro.</t>
  </si>
  <si>
    <t>Otimização dos Ativos de Almenara</t>
  </si>
  <si>
    <t>Alienação do compartilhado e estacionamento transferência das atividades para o depósito de materiais e locação de imóvel para agência. Adequação do depósito de materiais para recebimento da equipe.</t>
  </si>
  <si>
    <t>Otimização dos Ativos de Governador Valadares</t>
  </si>
  <si>
    <t>Alienação do imóvel do centro, transferência para o imóvel da Vila Mariana, onde será construída edificação, e locação de imóvel para a Agência de Atendimento.</t>
  </si>
  <si>
    <t>Otimização dos Ativos de Passos</t>
  </si>
  <si>
    <t>Obra de adequação do imóvel compartilhado e alienação de parte do terreno do imóvel compartilhado.</t>
  </si>
  <si>
    <t>Otimização dos Ativos de Patrocínio</t>
  </si>
  <si>
    <t>Alienação do imóvel próprio, construção de edificação na SE e locação de agência de atendimento.</t>
  </si>
  <si>
    <t>Otimização dos Ativos de Três Corações</t>
  </si>
  <si>
    <t>Alienação do imóvel compartilhado, construção na SE e locação de imóvel para agência de atendimento.</t>
  </si>
  <si>
    <t>Otimização dos Ativos de Varginha</t>
  </si>
  <si>
    <t>Alienação do imóvel do centro, obras de adequação da SE e locação de imóvel para a agência de atendimento.</t>
  </si>
  <si>
    <t>Francely Duarte Sales Marques dos Santos 
Rodrigo Elias S.  Santos</t>
  </si>
  <si>
    <t>Casos Atípicos - Qualquer solicitação que fuja das atividades rotineiras. Ex.: Solicitação de indenização para empreendimento já construído, Averbação de Servidão existente, Solicitação de indenização por danos em imóveis de terceiros.</t>
  </si>
  <si>
    <t>Processos Judiciais, insatisfação do cliente, aumento de gastos para empresas.</t>
  </si>
  <si>
    <t>MD/CS</t>
  </si>
  <si>
    <t>Lisandro</t>
  </si>
  <si>
    <t>MG/CS</t>
  </si>
  <si>
    <t>Mateus Trevisani</t>
  </si>
  <si>
    <t>Termômetro de Infra Vermelho Visual</t>
  </si>
  <si>
    <t>Falhas em equipamentos, manutenção corretiva e descontinuidade de geração.</t>
  </si>
  <si>
    <t>Osciloscópio Digital Minipa 60MHz, DC,AC</t>
  </si>
  <si>
    <t>Nenhum</t>
  </si>
  <si>
    <t>MG/LE</t>
  </si>
  <si>
    <t>Leonardo Victoretti  
SIT-944 351</t>
  </si>
  <si>
    <t>Descrição: MG/LE: Aquisição de (3) aparelhos de ar  condcionado, modelo split, piso/teto, 30.000 Btus</t>
  </si>
  <si>
    <t xml:space="preserve">Aumento do gasto em despesa com manutenção dos aparelhos de ar condicionado existentes.
Ficar com ambiente sem climatização em caso de falha que decrete o final da vida útil do equipamento.
</t>
  </si>
  <si>
    <t>Descrição: MG/LE: Aquisição de (2) aparelhos de ar  condcionado, modelo parede/janela, 10.000 Btus</t>
  </si>
  <si>
    <t xml:space="preserve">OBS: Já autorizado na CRCA 085/2016 - Revisão de macro projetos ciclo 2014/2018
Aumento do gasto em despesa com manutenção dos aparelhos de ar condicionado existentes.
Ficar com ambiente sem climatização em caso de falha que decrete o final da vida útil do equipamento.
</t>
  </si>
  <si>
    <t>Descrição: MG/LE: Aquisição de (1) aparelho de ar  condcionado, modelo split, piso/teto, 30.000 Btus</t>
  </si>
  <si>
    <t xml:space="preserve">OBS: Já autorizado na CRCA 085/2016 - Revisão de macro projetos ciclo 2014/2018
Aumento do gasto em despesa com manutenção do aparelho de ar condicionado existente.
Ficar com ambiente sem climatização em caso de falha que decrete o final da vida útil do equipamento.
</t>
  </si>
  <si>
    <t>Descrição: UHSU: Aquisição de (1) aparelho de ar  condcionado, modelo janela, 10.000 Btus</t>
  </si>
  <si>
    <t xml:space="preserve">Descrição: UHSU: Aquisição de (1) refrigerador vertical 280 litros. OBS: DEMANDA REPETITIVA
</t>
  </si>
  <si>
    <t xml:space="preserve">OBS: Já autorizado na CRCA 085/2016 - Revisão de macro projetos ciclo 2014/2018
Penalização por em fiscalização do MTb. 
Danos a saúde do empregado.
Dano intangível a imagem da CEMIG. </t>
  </si>
  <si>
    <t>Deficiência no atendimento à demandas de execução de manutenção dos ativos da geração. 
Elevação de índices de indisponibilidade operativa de usinas. 
Penalização por parte de orgão regulador.</t>
  </si>
  <si>
    <t>GLE-INV-PPE-Aq-Eqp-analis-enrolamentos</t>
  </si>
  <si>
    <t>Descrição: MG/LE: Aquisição de (1) analisador de enrolamentos - Surge Test
Referência: Baker</t>
  </si>
  <si>
    <t>GLE-INV-PPE-Aq-Eqp-calibr/gerador-sinais</t>
  </si>
  <si>
    <t>Descrição: MG/LE: Aquisição de (1) Calibrador / Gerador de Sinais.
Referência: Presys modelo Isocal mcs-xv</t>
  </si>
  <si>
    <t>GLE-INV-PPE-Aq-Eqp-osciloscópio-portátil</t>
  </si>
  <si>
    <t>Descrição: MG/LE: Aquisição de (1) Osciloscópio Portátil, 04 canais, isolados.
Referência: Tektronix</t>
  </si>
  <si>
    <t>GLE-INV-PPE-Aq-Eqp-termovisor-portátil</t>
  </si>
  <si>
    <t>Descrição: MG/LE: Aquisição de (1) Termovisor portátil
Referência: Flir</t>
  </si>
  <si>
    <t>GLE-INV-PPE-Aq-Eqp-Aquis-dado-multicanal</t>
  </si>
  <si>
    <t>Descrição: MG/LE: Aquisição de (1) Aquisitor de dados multicanal para análise de parâmetros dinâmicos de unidades geradoras.
Referência: Linx</t>
  </si>
  <si>
    <t>GLE-INV-PPE-Aq-Eqp-multímetro-profission</t>
  </si>
  <si>
    <t>Descrição: MG/LE: Aquisição de (5) Multímetros profissionais.
Referência: Fluke</t>
  </si>
  <si>
    <t xml:space="preserve">Deficiência no atendimento à demandas de execução de manutenção dos ativos da geração. 
</t>
  </si>
  <si>
    <t>GLE-INV-PPE-Aq-software-ElipseE3Studio</t>
  </si>
  <si>
    <t xml:space="preserve">Descrição: MG/LE: Aquisição de (1) software supervisório Elipse E3 Studio com chave de engenharia.
</t>
  </si>
  <si>
    <t>OBS: Já autorizado na CRCA 085/2016 - Revisão de macro projetos ciclo 2014/2018
Deficiência no atendimento à situações de falha em sistemas supervisórios de operação de usinas, com interferência negativa na comunicação de dados operativos relacionados à teleassistência de usinas pelo COS-CEMIG, e COR-ONS.
Penalização por parte de orgão regulador.</t>
  </si>
  <si>
    <t>GLE-INV-PPE-Aq-Eqp-analisador-isolação
SAP-IW33-CPDE-1600001869</t>
  </si>
  <si>
    <t>Descrição: MG/LE: Aquisição de (2) analisador de Isolação TeraOhm 5 kV, com grau  proteção contra interferência eletomagnética.
Referência: Metrel</t>
  </si>
  <si>
    <t xml:space="preserve">OBS: Já autorizado na CRCA 085/2016 - Revisão de macro projetos ciclo 2014/2018
Deficiência no atendimento à demandas de execução de manutenção dos ativos da geração. 
Elevação de índices de indisponibilidade operativa de usinas. 
Penalização por parte de orgão regulador.
</t>
  </si>
  <si>
    <t>GLE-INV-PPE-Aq-Eqp-macaco-mecân-30T</t>
  </si>
  <si>
    <t xml:space="preserve">Descrição: MG/LE: Aquisição de (2)  Macacos Mêcanicos de 30 Toneladas
Referência: Guimmy Codigo GJJ3020 JOURNAL JACK.
</t>
  </si>
  <si>
    <t>OBS: Já autorizado na CRCA 085/2016 - Revisão de macro projetos ciclo 2014/2018
Deficiência no atendimento à demandas de execução de manutenção dos ativos da geração. 
Elevação de índices de indisponibilidade operativa de usinas. 
Penalização por parte de orgão regulador.</t>
  </si>
  <si>
    <t>GLE-INV-PPE-Aq-Epq-micrometro-int-tubular</t>
  </si>
  <si>
    <t>Descrição: MG/LE: Aquisição de (1)  Micrômetro Interno Tubular, 50 a 1000 mm 137-204.
Referência: Mitutoyo</t>
  </si>
  <si>
    <t>Descrição: MG/LE: Aquisição de (2) Talhas de Corrente, 3 Ton, 5m de elevação.
Refêrencia: Berg Steel</t>
  </si>
  <si>
    <t>OBS: Já autorizado na CRCA 085/2016 - Revisão de macro projetos ciclo 2014/2018
Deficiência no atendimento à demandas de execução de manutenção em equipamentos de usinas.
Elevação de índices de indisponibilidade operativa de usinas.
Não encontrar disponível, no momento da necessidade, o citado equipamento para locação.</t>
  </si>
  <si>
    <t>Descrição: MG/LE: Aquisição de (1) Conjunto bomba manual, acionamento macaco hidraulico.
Referência: Guimmy modelo  GP80C</t>
  </si>
  <si>
    <t>Descrição: MG/LE: Aquisição de (2) Macacos Hidraulicos, simples ação, 25 ton.
Referência: Guimmy modelo GRC 251</t>
  </si>
  <si>
    <t>Descrição: MG/LE: Aquisição de (2) Macacos Hidráulicos, simples ação, 10 ton. 
Referência: Guimmy modelo GRC 102.</t>
  </si>
  <si>
    <t>Descrição: MG/LE: Aquisição de (2) Macacos hidráulicos de simples ação, vazado, 20 TON. 
Referência: Guimmy modelo GRCH 202.</t>
  </si>
  <si>
    <t>Descrição: MG/LE: Aquisição de Projetor, multimídia, 3200lúmens, contraste 400:1,resolução 1024x768(xga) relação 4:3, painel lcd, matriz ativa, alimentação 127/220v,60hz,c/controle remoto,equipado c/suporte universal fixação ao teto,c/cabeamento interligação.</t>
  </si>
  <si>
    <t xml:space="preserve">Limitação da eficiência das reuniões.
Limitação dissiminação da estratégia coorporativa.
Limitação na eexcução de treinamentos nas sede do MG/LE.
</t>
  </si>
  <si>
    <t>Descrição: MG/LE: Aquisição de (1) Clorímetro digital portátil.
Referência: Instrutherm Instrumentos de Medição Ltda - Modelo C-300</t>
  </si>
  <si>
    <t xml:space="preserve">OBS: Já autorizado na CRCA 085/2016 - Revisão de macro projetos ciclo 2014/2018
Descumprimento de requisito legal.
Autuação e multa por parte de ógão fiscalizador governamental.
</t>
  </si>
  <si>
    <t>Descrição: MG/LE: Aquisição de (1) Analisador de Disjuntor Portátil. Teste de resistência estática de contato. Testes de sincronismo. Análise de corrente da bobina e motor.
Teste de mínima corrente de pick-up. Teste da condição de baixa tensão.
Referência: CIBANO 500.
PME 500-TR. EHV  KC-6A. Megger Trax. BCM MSD02.</t>
  </si>
  <si>
    <t>Descrição: MG/LE: Aquisição de (1) Medidor de relação de transformação Trifásico
Referência: AEMC. Megger TTR 330.</t>
  </si>
  <si>
    <t>Descrição: MG/LE: Aquisição de (1) Medidor de resistencia ohmica 
Referência: Criem IRO 103</t>
  </si>
  <si>
    <t>MG/OE</t>
  </si>
  <si>
    <t>Rangel Araújo F Martins</t>
  </si>
  <si>
    <t>Aquisição de 01 Calibrador de Processo. Ref.: FLUKE</t>
  </si>
  <si>
    <t>Falhas nos processos de manutenção e operação que necessitam de equipamentos corretamente calibrados/parametrizados para seu funcionamento.</t>
  </si>
  <si>
    <t>Impossibilidade de diagnósticos corretos e de ajustes/parametrização de equipamentos eletromecânicos das Usinas.</t>
  </si>
  <si>
    <t>Aquisição de um Kit para  montagem de rolamento. Ref.: SKF</t>
  </si>
  <si>
    <t>Falha nos processos de montagem de equipamentos eletromecânicos das Usinas.</t>
  </si>
  <si>
    <t>Aquisição de 02 Aparelhos de ar condicionado tipo casete 48000 BTU para sala de reuniões da Usina - UHNP</t>
  </si>
  <si>
    <t>Degradação das condições ergonômicas das áreas das Usinas que concentram um maior números de pessoas por longos períodos de tempo.</t>
  </si>
  <si>
    <t>Dificuldade de acompanhamento e confirmação das condições operacionais dos equipamentos eletromecânicos da Usina.</t>
  </si>
  <si>
    <t>Instalação de 01 sistema de vigilancia patrimonial - UHNP</t>
  </si>
  <si>
    <t>Aquisição dos serviços de Instalação de sistema de vigilancia patrimonial para a Usina - UHNP</t>
  </si>
  <si>
    <t>MG/UT</t>
  </si>
  <si>
    <t>Diego Thadeu 31-3535-7617</t>
  </si>
  <si>
    <t>Modernização de notebooks já existentes</t>
  </si>
  <si>
    <t>Maior tempo para retorno das unidades geradoras que depende de equipamentos eletronicos que necessitam de notebooks para diagnosticos e manutenção</t>
  </si>
  <si>
    <t>Substituição de Ar Condiconado</t>
  </si>
  <si>
    <t xml:space="preserve">Não atendimento a requistos de conforto termico e ruidos para trabalhadores </t>
  </si>
  <si>
    <t>MG/TA</t>
  </si>
  <si>
    <t>Marcos Augusto - 34-3088-4901</t>
  </si>
  <si>
    <t xml:space="preserve">Aquisição de ferramentas e equipamentos </t>
  </si>
  <si>
    <t>Aquisição de ferramentas e equipamentos para atendimento a manutenção das usinas da MG/TA.</t>
  </si>
  <si>
    <t>Indisponibilidade de unidades geradoras devido a não termos ferramentas e equipamentos adequados para testes e reparo. Ademais podem ocorrer falhas provenientes de intervenções realizadas de forma equivocada devido a ferramentas e equipamentos com defeito ou desajustado.</t>
  </si>
  <si>
    <t>MG/SB</t>
  </si>
  <si>
    <t>Luiz Antonio Maia</t>
  </si>
  <si>
    <t xml:space="preserve">Ausencia de manutenção dos instrumentos de barragem afeta indiretamente a segurança das barragens </t>
  </si>
  <si>
    <t xml:space="preserve">Ausencia de manutenção dos instrumentos de barragem afeta diretamente a segurança das barragens </t>
  </si>
  <si>
    <t xml:space="preserve">A ausência de inspeção visual afeta diretamente a segurança das barragens </t>
  </si>
  <si>
    <t>Rodrigo Marques</t>
  </si>
  <si>
    <t>Aquisição de Equipamentos e instrumentos para laboratório MS/QL</t>
  </si>
  <si>
    <t>Aquisição de Equipamentos e instrumentos para laboratório MS/QL, para realização de ensaios e adequação às necessidades atuais.</t>
  </si>
  <si>
    <t>A não execução pode levar ao risco de baixar a qualidade dos materiais adquiridos pela CEMIG e até mesMO de paralizar a realização de ensaios dos laboratórios da MS/QL.</t>
  </si>
  <si>
    <t>MS/QL</t>
  </si>
  <si>
    <t>PO/MG</t>
  </si>
  <si>
    <t>Jeferson</t>
  </si>
  <si>
    <t>Usinas - Aquisição de Instrumentação para análise preditiva nas usinas do grupo CEMIG, composta por sensores de proximidade, sensor de pressão, acelerômetros, base magnética e cabos, conforme conjuntos ou kits específicos que serão cadastrados na MS.</t>
  </si>
  <si>
    <t>Kit de diagnostico de analise preditiva</t>
  </si>
  <si>
    <t>Falha no diagnostico de equipamentos podendo levar a indisponibilidade operativa e consequente perda de receita da geração</t>
  </si>
  <si>
    <t>Usinas - Aquisitor de dados multicanal para análise de parâmetros dinâmicos de unidades geradoras</t>
  </si>
  <si>
    <t>Aquisitor de dados multicanal</t>
  </si>
  <si>
    <t>Coletor e analisador de dados portatil</t>
  </si>
  <si>
    <t>Sensor de rotação</t>
  </si>
  <si>
    <t>LVDT</t>
  </si>
  <si>
    <t>Acelerômetros contendo base magnéticas e cabos</t>
  </si>
  <si>
    <t xml:space="preserve"> Sensor de proximidade</t>
  </si>
  <si>
    <t>Sensores de pressão</t>
  </si>
  <si>
    <t>Antônio Carlos Arantes</t>
  </si>
  <si>
    <t>Aquisição software de Confiabilidade (RENO, Lambdapredict, DOE e RGA)</t>
  </si>
  <si>
    <t>Software de Confiabilidade</t>
  </si>
  <si>
    <t>Falha no diagnostico e priorização de investimentos em equipamentos da geração, podendo levar a indisponibilidade operativa e consequente perda de receita da geração</t>
  </si>
  <si>
    <t>Substituição de equipamentos da oficina - adequação NR-12</t>
  </si>
  <si>
    <t>Adequação NR-12 - Equipamentos</t>
  </si>
  <si>
    <t>Penalização perante o Ministério do Trabalho</t>
  </si>
  <si>
    <t>Ferramentas MG/TA</t>
  </si>
  <si>
    <t>Falha no processo de execução da manutenção por falta de dispositivos e ferramentas, podendo levar a indisponibilidade operativa e consequente perda de receita da geração</t>
  </si>
  <si>
    <t>JOHNNY SOUZA ANDRADE</t>
  </si>
  <si>
    <t>Upgrade/atualização do software Geo-slope 2012</t>
  </si>
  <si>
    <t>Upgrade Software Geo-slope</t>
  </si>
  <si>
    <t>Falha grave no software que pode acarretar a perda de controle do monitoramento da Segurança em Barragens das usinas da Cemig</t>
  </si>
  <si>
    <t>Gustavo Soares/Leandro Veloso Cunha/Joel Máximo</t>
  </si>
  <si>
    <t>PO/MT</t>
  </si>
  <si>
    <t>Gustavo Soares/Eduardo Martins/Adriana de Castro</t>
  </si>
  <si>
    <t>Ferramentas para o Centro de Monitoramento Preditivo e para o Laboratório de integração de novos ativos de Proteção, Controle, Supervisão e Automação da PO/MT</t>
  </si>
  <si>
    <t>Ferramentas PO/MT_CMP e PCSA</t>
  </si>
  <si>
    <t xml:space="preserve">Produtividade; atraso na realização e análises de testes de integração/monitoramento de ativos; segurança de pessoal; </t>
  </si>
  <si>
    <t>Gustavo Soares/Joel Máximo</t>
  </si>
  <si>
    <t>Aquisição de ferramentas de manutenção diversas</t>
  </si>
  <si>
    <t>Ferramentas de manutenção MT</t>
  </si>
  <si>
    <t>Produtividade das rotinas de manutenção, mantendo-se as condições de segurança para os empregados, e cumprimento dos requisitos da ReN Aneel nº 669/2015 - Requisitos Mínimos de Manutenção</t>
  </si>
  <si>
    <t>Construção de Laboratório de Ensaios de Materiais da MS/QL em novo CDM-Centro de Distribuiçaõ de Materiais da CEMIG, tendo em vista a vendo dos sites atuais (quarteirões 1 e 2 do Jatobá).</t>
  </si>
  <si>
    <t>Caso o projeto não seja executado, haverá comprometimento da capacitação da CEMIG nos ensaios para a devida verificação da qualidade dos materiais adquiridos e aplicados no sistema elétrico, e não alcance de apoio aos forncecedores no desenvolvimento tecnológico do parque industrial brasileiro.
Além disso, irá inviabilizar a desocupação do Q1, onde estão montados os laboratórios atuais, para alienação e consequentemente a apuração de receita para a companhia.</t>
  </si>
  <si>
    <t>Desenvolvimento do sistema BPMS (IBM) para automatização dos processos da Cadeia de Suprimentos da Cemig.</t>
  </si>
  <si>
    <t>Processos de contratação despadronizados, pulverizados e sem controle das etapas e workflow.</t>
  </si>
  <si>
    <t>Imprementar a Assinatura Digital para o processo de Suprimentos</t>
  </si>
  <si>
    <t>Continuar com os processos de contratação morosos, com assinatura física de documentos, impressão e altos custos com os Correios.</t>
  </si>
  <si>
    <t>Desenvolvimento de um sistema que faça o controle das cláusulas editalícias e contratuais, permitindo ao usuário montar os editais e contratos de forma automatizada e padronizada.</t>
  </si>
  <si>
    <t>Morosidade na confecção de editais e contratos, falta de padronização e controle das cláusulas utilizadas.</t>
  </si>
  <si>
    <t>DRH</t>
  </si>
  <si>
    <t>Denis</t>
  </si>
  <si>
    <t>Oscilógrafo digital de 12 canais para curso de Ensaios Eléricos.</t>
  </si>
  <si>
    <t>A falta de treinamento das equipes impossibilitará as manutenções preventivas e corretivas dos disjuntores, ocasionando altos índices de defeitos e indisponibilidade do sistema elétrico.</t>
  </si>
  <si>
    <t>Marcela</t>
  </si>
  <si>
    <t>Romeraldo</t>
  </si>
  <si>
    <t>Calibrador tipo Corpo Negro (Fonte de Calor)</t>
  </si>
  <si>
    <t>Equipamento para o curso de Termografia aplicada ao Sistema Elétrico.</t>
  </si>
  <si>
    <t>A falta de treinamento das equipes impossibilitará as manutenções preventivas dos equipamentos de subestações, ocasionando altos índices de defeitos e indisponibilidade do sistema elétrico.</t>
  </si>
  <si>
    <t>Medidor de Relação de transformação digital</t>
  </si>
  <si>
    <t>Equipamento para o curso de Ensaios Elétricos.</t>
  </si>
  <si>
    <t>Testador de rigidez dielétrica de óleo isolante.</t>
  </si>
  <si>
    <t>Jose Cesar</t>
  </si>
  <si>
    <t xml:space="preserve">Projetores para treinamentos e apresentações em geral </t>
  </si>
  <si>
    <t>Impossibilitará ministração das aulas teóricas.</t>
  </si>
  <si>
    <t>Televisão de 55"</t>
  </si>
  <si>
    <t>Televisão para a sala de videoconferência</t>
  </si>
  <si>
    <t>Equipamento essencial para acompanhamento das videoconferências em Sete Lagoas.</t>
  </si>
  <si>
    <t>2 Alicates Terrômetros</t>
  </si>
  <si>
    <t>Equipamento para o curso de Resistividade e Resistência de Aterramento e Técnicas de Medição.</t>
  </si>
  <si>
    <t>2 Anemômetros eletrônicos, modelo tecnologia com wi-fi.</t>
  </si>
  <si>
    <t>2 Medidores eletrônicos de temperatura e umidade relativa do ar, modelo com tecnologia wi-fi.</t>
  </si>
  <si>
    <t>2 Alicates amperímetros digital com tecnologia wi-fi.</t>
  </si>
  <si>
    <t>Uaded</t>
  </si>
  <si>
    <t>Lavadoura de pratos industrial</t>
  </si>
  <si>
    <t>Lavadora de pratos para o refeitorio da Univercemig</t>
  </si>
  <si>
    <t>Máquina é essencial para economia de mão de obra e tempo.</t>
  </si>
  <si>
    <t>Januario</t>
  </si>
  <si>
    <t>2 HI-POTT CA até 60 kV</t>
  </si>
  <si>
    <t>Equipamento para o treinamento de rede aerea isolada.</t>
  </si>
  <si>
    <t>Francisco Fernando</t>
  </si>
  <si>
    <t xml:space="preserve">Lousa eletronica para sala 115 </t>
  </si>
  <si>
    <t>Não há riscos.</t>
  </si>
  <si>
    <t>Marlon</t>
  </si>
  <si>
    <t>Motopoda Gasolina Cabo 5 Mt Stihl Ht131 - 36.3cc 1.4/1.9 Cv para curso de poda</t>
  </si>
  <si>
    <t>Sergio Rocha</t>
  </si>
  <si>
    <t>Tensionador Leve</t>
  </si>
  <si>
    <t>Equipamento para treinamento das equipes de Linha Viva.</t>
  </si>
  <si>
    <t>A falta de treinamento das equipes impossibilitará as manutenções preventivas dos equipamentos de Linha Viva, ocasionando altos índices de defeitos e indisponibilidade do sistema elétrico.</t>
  </si>
  <si>
    <t xml:space="preserve">Substituição de Mobiliário </t>
  </si>
  <si>
    <t xml:space="preserve">Substituição de mesas e cadeiras antigas ou danificadas </t>
  </si>
  <si>
    <t>Impossibilitará atividades rotineiras.</t>
  </si>
  <si>
    <t>Pista de Direção Defensiva</t>
  </si>
  <si>
    <t>Construção da pista para o curso de direção defensiva</t>
  </si>
  <si>
    <t>A falta de treinamento das equipes impossibilitará as manutenções preventivas dos equipamentos de Linha de Transmissão e subestações, ocasionando altos índices de defeitos e indisponibilidade do sistema elétrico.</t>
  </si>
  <si>
    <t>Modernização de Recursos Pedagógicos</t>
  </si>
  <si>
    <t>Modernização de salas de aula, paineis, equipamentos didáticos em geral.</t>
  </si>
  <si>
    <t>Impossibilitará reposição de materiais e equipamentos desgastados, impossibilitando os treinamentos.</t>
  </si>
  <si>
    <t>Flávio Henrique Silva Rosário</t>
  </si>
  <si>
    <t>Aquisição de Bebedouros para várias unidades da Cemig.</t>
  </si>
  <si>
    <t>Dificuldade no fornecimento de bebedouros para as instalações da Cemig e consequentemente, no fornecimento de água para os funcionários conforme normas regulamentadores.</t>
  </si>
  <si>
    <t>Aquisição de Equipamentos de Ar Condicionado para todo o Estado.</t>
  </si>
  <si>
    <t>Dificuldade no fornecimento de aparelhos de ar condicionado para as instalações da Cemig e consequentemente, na garantia da climatização de ambientes conforme a Portaria 3523, de 28/08/1998 do Ministério da Saúde.</t>
  </si>
  <si>
    <t>Aquisição de terminal de videoconferência de alta definição</t>
  </si>
  <si>
    <t>Aquisição de baterias para os Nobreaks dos Edifícios Júlio Soares e Aureliano Chaves</t>
  </si>
  <si>
    <t>Aquisição de baterias para os Nobreaks, que possuem vida útil média de 5 anos e precisam ser substituídas de periodicamente.</t>
  </si>
  <si>
    <t>Falha completa dos nobreaks, o que pode provocar interrupção no fornecimento de energia para áreas críticas da empresa, como COS, COD e TI, e consequentemente, diversos prejuízos em falhas operacionais e multas no Sistema Elétrica da Cemig.</t>
  </si>
  <si>
    <t>Aquisição de Sistema de Proteção contra Descargas Atmosféricas (SPDA)</t>
  </si>
  <si>
    <t>O empreendimento compreende a aquisição de sistema de proteção contra descargas atmosféricas para prédios da Cemig que não o possuem ou que foram danificados, como prédios do Quarteirões 03 e 14, Anel Rodovíario e Edifício Itambé. A instalação desses sistemas é obrigatória conforme  as Normas NBR-5419/2005 e NR10/2004.</t>
  </si>
  <si>
    <t>A não execução do projeto traz risco de dano aos equipamentos e às pessoas que que trabalham nas edificações que não possuem SPDA caso ocorra a queda de um raio (descarga elétrica). Há também risco de multas pelos órgãos competentes, por não atender às normas de segurança.</t>
  </si>
  <si>
    <t>Aquisição de Subestação Predial para o Quarteirão 14</t>
  </si>
  <si>
    <t>Aquisição de equipamentos para as subestações dos prédios do Quarteirão 14.</t>
  </si>
  <si>
    <t>Caso os equipamentos entrem em falha, há risco de interrupção no fornecimento de energia, acidentes e incêndio nas edificações envolvidas. Há também riscos de multas por parte da Aneel pelas irregularidades nas medições de energia.</t>
  </si>
  <si>
    <t xml:space="preserve">Kit para teste de detecção de fumaça </t>
  </si>
  <si>
    <t>Aquisição de equipamentos para testes dos sistemas de alarme e combate a incêndio das edificações.</t>
  </si>
  <si>
    <t>Dificuldade na realização das manutenções preventivas nos detectores de fumaça, e aumento na chance de falha desses detectores.</t>
  </si>
  <si>
    <t>Controle de Acesso - AR</t>
  </si>
  <si>
    <t>Implantação de Cancelas com acesso eletrônico e registro de veículos no edif. Julio Soares</t>
  </si>
  <si>
    <t>Automatizar controle de entrada e saida de veículos da sede</t>
  </si>
  <si>
    <t>Permanencia de controles manuais não precisos. Histórico comprometido.</t>
  </si>
  <si>
    <t>TI/TC</t>
  </si>
  <si>
    <t>Daniel Sena</t>
  </si>
  <si>
    <t>Cemig D - Regionais de manutenção</t>
  </si>
  <si>
    <t>Aquisição de Ferramentas manuais e Instrumentos para regionais de manutenção</t>
  </si>
  <si>
    <t>O projeto de modernização do parque de microinformática refere-se à aquisição de ativos de hardware e software para atendimento ao chamado kit empregado. Em virtude da alta variação do dólar observada ao longo de 2015, o balizamento de preços demonstrou-se inferior à expectativa dos licitantes para lotes específicos, resultando no fracasso de dois pregões eletrônicos (cerca de 30% do quantitativo previsto para aquisição no corrente ano). Ressalta-se, assim, que a taxa de obsolescência do parque em 2016 manter-se-á em patamar extremamente elevado, alcançando cerca de 50% do ativo.</t>
  </si>
  <si>
    <t>Intensificação da taxa de obsolescência do parque de microinformática; aumento da frequência de falhas e mau funcionamento dos equipamentos; aumento da indisponibilidade de equipamentos para manutenção ou reposição; restrições na instalação e execução de novos programas ou versões; aumento da exposição de riscos de segurança da informação; perda do suporte especializado do fornecedor; degradação do desempenho e produtividade da força de trabalho.</t>
  </si>
  <si>
    <t>Projeto de Atualização da Versão do SAP CRM</t>
  </si>
  <si>
    <t>Prospecção Tecnológica, Desenvolvimento, Sustentação e Documentação de Sistemas de Engenharia que atendem os processos da empresa Cemig D</t>
  </si>
  <si>
    <t>O projeto é responsável pela prospecção, desenvolvimento, sustentação e documentação de diversos sistemas de engenharia da Cemig D. Dentre as iniciativas em andamento, podem ser destacadas: Agencia Virtual – AGV; Sistema de Gestão de Projetos de Redes – SGPR; Verde Minas; e Sistema de Monitoramento de Óleo.</t>
  </si>
  <si>
    <t>Impacto em diversas iniciativas, paralisando as adequações de processo, desenvolvimento de novos sistemas ou módulos, implementação de automações, entre outros, impedindo a evolução das ferramentas e operações de rotina das áreas da Cemig D.</t>
  </si>
  <si>
    <t>Sustentação e Evolução G-DIS</t>
  </si>
  <si>
    <t>O projeto refere-se aos serviços de desenvolvimento de sistemas de informação de alta complexidade que atendem os processos Cemig D e ao Programa Conexão - Implantação de sistemas em sinergia com outras empresas do Grupo Cemig. A finalidade do projeto relaciona-se, dessa forma, à unificação de processos e ferramentas nas empresas de Distribuição do Grupo Cemig, ao atendimento mais eficiente às demandas do órgão regulador, à padronização de fornecedores e tecnologias, à melhoria na gestão de ativos do sistema elétrico da rede de distribuição da Cemig, e à maior agilidade para os processos de expansão e manutenção do sistema elétrico.</t>
  </si>
  <si>
    <t>Paralisação de todos os serviços de manutenção evolutiva dos módulos de Operação e Despacho - OP, Georreferenciamento - GE, Manutenção - MN, Serviço de Campo - SC, e Gestão da Qualidade - IQ do Sistema G-DIS. Há, dessa forma, impacto direto nas atividades diárias de toda a Distribuidora, inclusive serviço de campo e atendimentos emergenciais, com destaque para o regime de funcionamento do sistema, 24x7. Adicionalmente, menciona-se a limitação no atendimento das demandas da DDC relativas ao sistema G-DIS, conduzidas atualmente dentro do Programa Conexão, tais como a nova versão 2.0 do G-DIS, integrações com o projeto Atlantis, SAP ECC e SCADA.</t>
  </si>
  <si>
    <t xml:space="preserve">Impossibilidade de correção das falhas existentes nas versões atuais do sistema; impossibilidade de desenvolvimento das evoluções já programadas junto às áreas de negócio; descumprimento de obrigações contratuais. </t>
  </si>
  <si>
    <t>Sustentação e Evolução PEC</t>
  </si>
  <si>
    <t xml:space="preserve">A finalidade do projeto diz respeito ao desenvolvimento de novas funcionalidades no Portal Eletrônico de Compras – PEC, além de promover a incorporação dos módulos legados GALO e PGP ao novo portal. </t>
  </si>
  <si>
    <t>Incapacidade de evolução da ferramenta responsável pelo processo de aquisições da empresa; o comprometimento da disponibilidade do sistema;  a perda de sinergia na incorporação de módulos legados num único sistema; e limitação das funcionalidades do Portal Eletrônico de Compras.</t>
  </si>
  <si>
    <t>Desenvolvimento do Sistema de Gestão de Fornecedores - SGF</t>
  </si>
  <si>
    <t>Desenvolvimento do Sistema de Gestão de Fornecedores (SGF)</t>
  </si>
  <si>
    <t>Uso de ferramental inadequado para o processo de compras da Cemig; Falta de suporte para o uso dos produtos e a resolução de problemas; Baixa produtividade dos profissionais usuários da solução.</t>
  </si>
  <si>
    <t>Barramento de Serviços G-DIS</t>
  </si>
  <si>
    <t>O projeto refere-se à criação de um barramento de serviços para o Sistema G-DIS como SOA - Service Oriented Achitecture, conforme necessidade apontada pelo Programa Conexão - Implantação de sistemas em sinergia com outras empresas do Grupo Cemig.</t>
  </si>
  <si>
    <t>Perda de sinergia no compartilhamento de serviços; despadronização de fornecedores e tecnologias; piora no tempo de resposta e no processamento das requisições; perda na distribuição de carga de solicitações em outro ambiente computacional.</t>
  </si>
  <si>
    <t>Expansão e Sustentação da AGV</t>
  </si>
  <si>
    <t>Aumentar os serviços disponíveis na Agência Virtual da Cemig</t>
  </si>
  <si>
    <t>Migração dos consumidores para canais de atendimento de maior custo para a Cemig D</t>
  </si>
  <si>
    <t>Construção de Framework de Desenvolvimento</t>
  </si>
  <si>
    <t>Elaborar e Construir um Framework de Desenvolvimento de Sistemas</t>
  </si>
  <si>
    <t>Variedade de modelos e estruturas para os novos sistemas</t>
  </si>
  <si>
    <t>Desenvolvimento do sistema PIC-Portal da Imagem Cemig</t>
  </si>
  <si>
    <t>Prover o desenvolvimento do sistema PIC - Portal da Imagem Cemig</t>
  </si>
  <si>
    <t>Gastos sem controle nos anúncios e comunicados da Empresa</t>
  </si>
  <si>
    <t>Portal Geográfico de Meteorologia</t>
  </si>
  <si>
    <t>Construção do portal com feição geográfica para visão dos eventos meteorológicos no sistema elétrico.</t>
  </si>
  <si>
    <t>Falta de funcionalidades para gestão; Ausência de informações importantes para a tomada de decisão.</t>
  </si>
  <si>
    <t>Aquisição Storage (armazenamento)</t>
  </si>
  <si>
    <t>O projeto concerne à aquisição de equipamentos de hardware com vistas a suportar o crescimento vegetativo das demandas de armazenamento de dados das diversas aplicações empresa, como os sistemas SAP, Condis, SAS, Arquivos, GDOC, bem como novas aplicações. A previsão de expansão do parque decorre do crescimento vegetativo observado para as aplicações existentes, além da demanda proveniente da entrada de novas aplicações. Salienta-se que várias aplicações, entre elas os sistemas SAP, requerem alto desempenho devido ao processamento de dados em grande volume.</t>
  </si>
  <si>
    <t xml:space="preserve">Limitação da capacidade de processamento de dados das soluções da empresa. Como ressaltado, trata-se de aplicações de desempenho crítico e que, por essa razão, requerem alto nível de performance. </t>
  </si>
  <si>
    <t xml:space="preserve">Aquisição de Servidores x86 </t>
  </si>
  <si>
    <t>Os servidores x86 são os equipamentos de hardware utilizados com vistas a suportar aplicações específicas, como o Correio Eletrônico, Servidores de Arquivos, Internet, Intranet, Portal de Compras, Agência Virtual, GPJuri, Impressão Corporativa, Bancos de Dados SQL, dentre outros. O projeto objetiva substituir os equipamentos obsoletos, visando comportar o crescimento vegetativo dessas aplicações; Aquisição de novos servidores visando a atualização tecnológica do interior do estado; Permitir o crescimento vegetativo da infraestrutura do interior do estado; Atendimento as demandas por recursos tecnológicos das áreas clientes, que estão cada dia mais crescentes e a atual infraestrutura não suporta.</t>
  </si>
  <si>
    <t>Comprometimento da capacidade de processamento das aplicações atendidas, com degradação de desempenho das mesmas; O crescimento vegetativo da infraestrutura será inviabilizada devido a obsolescência do hardware, bem como, a impossibilidade de crescimento da capacidade de processamento.</t>
  </si>
  <si>
    <t xml:space="preserve">Aquisição/Upgrade do ambiente de backup </t>
  </si>
  <si>
    <t>Melhoria no ambiente de backup (hardware e software) para atendimento ao crescimento vegetativo e novas aplicações</t>
  </si>
  <si>
    <t>Crescimento da base de consumidores no CCS</t>
  </si>
  <si>
    <t>Crescimento vegetativo e de usuários dos sistemas comercias da Distribuidora.</t>
  </si>
  <si>
    <t>Crescimento vegetativo ambiente SAP</t>
  </si>
  <si>
    <t>O projeto decorre da necessidade de upgrade da capacidade de processamento e memória dos servidores que hospedam a solução SAP da Cemig, em face do crescimento vegetativo.  Alguns sistemas integrados com a solução SAP são: SAP ECC IS-U/CCS for Utilities (SGC – Sistema de Gestão comercial), SAP Customer Relationship Management - CRM e SAP Enterprise Resource Planning (ECC 6.0 EHP4). À parte do crescimento vegetativo da solução SAP, o projeto atende também a necessidade de processamento de projetos específicos, como Altântis e G-DIS.</t>
  </si>
  <si>
    <t>Incapacidade de processamento dos servidores para absorção das demandas vegetativas, regulatórias e fiscais, tais como crescimento do número de consumidores; projeto de leitura e impressão simultânea de faturas; nota fiscal eletrônica de entrada; além da necessidade de processamento de dados de projetos críticos, como Atlântis e G-DIS. Não sendo possível sua realização em 2016, restará prejudicado o dimensionamento adequado do parque de servidores, assim como a garantia da capacidade de processamento de dados requisitada pelos diversos sistemas operacionais da Cemig D.</t>
  </si>
  <si>
    <t>xOmini</t>
  </si>
  <si>
    <t>Aquisição de novos servidores visando adequar a infraestrutura do sistema Scada xOMNI que encontra-se obsoleta e com vida útil esgotada; Permitir o crescimento vegetativo do sistema e a expansão da base de dados do sistema de automação da  Rede de Distribuição da Cemig D; Gestão adequada da transição do sistema Scada em operação para o novo sitema que será implantado, sem colocar em risco a operação do sitema elétrico.</t>
  </si>
  <si>
    <t>Ocorrência de falhas na infraestrutua do sistema com severos riscos operativos para a Cemig D devido a este sistema ser a ferramenta exclusiva para a operação,  controle e supervisão de todo os sistema elétrico de alta e média tensão da Cemig D; Aumento do DEC em função de elevação do tempo médio de atendimento - TMA decorrente de deslocamentos de equipes locais, com graves consequencias para a manutenção do contrato de concesssão da Cemig D; Impacto negativo na disponbilidade e qualidade do fornecimento de energia elétrica para clientes da Cemig D, bem como na segurança de pessoal próprio, terceiros e instalações da empresa, além da elevação dos custos com deslocamento de pessoal para realização de comandos locais.</t>
  </si>
  <si>
    <t xml:space="preserve">Aquisição do SIEM </t>
  </si>
  <si>
    <t>Solução de Gerenciamento e Correlação de Eventos de Segurança</t>
  </si>
  <si>
    <t>Licenciamento Microsoft</t>
  </si>
  <si>
    <t>O projeto relaciona-se à renovação do contrato de licenciamento de software com a Microsoft, contemplando todas as licenças em uso pela Cemig D, como Windows Server External Connector, Windows Server Datacenter, Sharepoint Server, Exchange Server Enterprise, CPS do Visual Studio Premium para Ultimate, CPS do Visual Studio Ultimate, Lync Sever Enterprise, e MSDN Platform.</t>
  </si>
  <si>
    <t>Perda do direito de renovação do contrato, que ocorre anualmente. Nesse caso, alguns impactos podem ser mencionados, como a perda na economia de custos, já que a renovação, com direito à versão atualizada, custa cerca de 25% do valor da aquisição de uma nova licença; a limitação das funcionalidades das licenças e exposição a falhas de segurança, devido à desatualização das aplicações.</t>
  </si>
  <si>
    <t>NetAdmin Gerenciamento das estações de trabalho</t>
  </si>
  <si>
    <t>O projeto refere-se à contratação do licenciamento do software NetAdmin para a gestão e inventário lógico de estações de trabalho e demais ativos utilizados na rede de dados da Cemig.</t>
  </si>
  <si>
    <t>Impossibilidade de atualização tecnológica do produto. Em decorrência da obsolescência da ferramenta, os seguintes impactos podem ser mencionados: aumento do tempo de atendimento de chamados relativos a suporte de estação de trabalho, administração de chaves de acesso e liberação de direitos de acessos; impossibilidade da execução de rotinas automatizadas pela solução; perda de suporte perante o fornecedor.</t>
  </si>
  <si>
    <t>Licenciamento Microsoft (TrueUp Microsoft 2013)</t>
  </si>
  <si>
    <t>Renovação do contrato de licenciamento de software que contempla Windows Server, Office, etc (2015). Para os demais anos, atendimento às demandas de novos projetos</t>
  </si>
  <si>
    <t>Evolução e Sustentação SAP</t>
  </si>
  <si>
    <t>ATLÂNTIS - Aquisição de uma plataforma GIS (Geographic Information System) para suporte aos processos da Cemig Distribuição, em substituição ao atual sistema GEMINI e aquisição da infraestrutura necessária para suportar a nova solução.</t>
  </si>
  <si>
    <t>Contratação dos novos módulos de Mapeamento, Cadastro, Projeto e Planejamento do Sistema de Gestão de Redes e da infraestrutura para suportá-los controlando a possibilidade de análise, estudo, simulação, valoração e processamento das informações em um ambiente integrado, além de propiciar o correto provimento das informações periodicamente solicitadas pelo órgão regulador (ANEEL) no seu novo ambiente georreferenciado; Integrar os sistemas Atlantis e o SAP CCS; Expor serviços de negócio reutilizáveis aderentes a este contexto de integração;  Permitir a identificação de logradouros que ainda não possuam consumidores cadastrados.</t>
  </si>
  <si>
    <t xml:space="preserve">Perda de sincronismo de processos entre Cemig e Light; limitação e desempenho degradado da solução atual; baixa produtividade para provimento de novas soluções para gestão dos ativos da rede de distribuição; limitação da quantidade de usuários com acesso à aplicação; obsolescência da ferramenta atual, com mais de uma década de uso; perda de oportunidade de redução de custos operacionais; incapacidade de atendimento a algumas demandas do órgão regulador (Aneel/Prodist);
perda da melhoria do processo de capitalização e gestão de ativos da Cemig Distribuidora.
</t>
  </si>
  <si>
    <t>Aquisição da plataforma de geoprocessamento da ESRI na modalidade ELA</t>
  </si>
  <si>
    <t>Contratação do licenciamento, suporte e atualização de versões dos produtos ESRI, prover as equipes de serviços de campo da Cemig D com software para gestão execução das atividades, atender as demandas de diversos projetos de P&amp;D com as ferramentas de geoprocessamento especificas, fornecer software para as equipes de espansão e operação da Cemig D.</t>
  </si>
  <si>
    <t>Projeto Implantação do e-Social</t>
  </si>
  <si>
    <t>Este projeto visa ao provimento de solução no sistema SAP ERP para atender ao módulo e-Social (Sistema de escrituração fiscal digital das obrigações fiscais, previdenciárias e trabalhistas) instituído pelo Governo Federal com o Sistema Público de Escrituração Digital – SPED, através do Decreto nº 6.022/07 e alterado pelo Decreto nº 7.979/13.</t>
  </si>
  <si>
    <t>Não cumprimento das obrigações da Cemig perante o governo federal, evitando-se, dessa forma, o risco de multa e/ou penalidades ante a Secretaria da Receita Federal do Brasil (RFB), o Ministério do Trabalho e Emprego (MTE), o Instituto Nacional do Seguro Social (INSS), a Caixa Econômica Federal (CEF), o Conselho Curador do Fundo de Garantia por Tempo de Serviço (FGTS) e a Justiça do Trabalho.</t>
  </si>
  <si>
    <t>Licenciamento de Softwares (Oracle)</t>
  </si>
  <si>
    <t>O projeto decorre da atualização de versão e licenciamento da plataforma de software de gerenciamento de banco de dados da ORACLE.</t>
  </si>
  <si>
    <t>Obsolescência do ambiente de gerenciamento de banco de dados; risco de indisponibilidade em decorrência de incidentes críticos, devido à perda da garantia de suporte e da disponibilidade de evoluções de funções e de ferramentas; assim como degradação de performance do ambiente SAP.</t>
  </si>
  <si>
    <t>Atualização da plataforma de software da Hexagon, que atende os projetos e sistemas de geoprocessamento e de gerenciamento eletrônico de documentos.</t>
  </si>
  <si>
    <t>Envelhecimento do parque de software existente na empresa; Falta de suporte para o uso dos produtos e a resolução de problemas; Degradação do ambiente e limitação da performance.</t>
  </si>
  <si>
    <t>Licenciamento de software Hyperion</t>
  </si>
  <si>
    <t>Atualização da plataforma de software HYPERION, ferramenta para elaboração de projeções financeiras e prestar o suporte para as analises decisórias referentes ao planejamento e controle corporativo.</t>
  </si>
  <si>
    <t>Uso de ferramental inadequado para o planejamento financeiro da Cemig; Falta de suporte para o uso dos produtos e a resolução de problemas; Baixa produtividade dos profissionais usuários da solução.</t>
  </si>
  <si>
    <t>Desenvolvimento de Sistemas Corporativos em BPMS</t>
  </si>
  <si>
    <t>Licenciamento BENTLEY</t>
  </si>
  <si>
    <t>Atualização da plataforma de software BENTLEY, ferramentas para elaboração de projetos em desenho auxiliado por computador - CAD</t>
  </si>
  <si>
    <t>Limitação da quantidade de licenças para os usuários na Cemig; Falta de suporte para o uso dos produtos e a resolução de problemas; Obsolescência dos produtos usados pela Empresa.</t>
  </si>
  <si>
    <t>Crescimento do Hardware G-DIS</t>
  </si>
  <si>
    <t>Aquisição de novos servidores  visando adequar a infraestrutura a especificação dos projetos G-DIS 2.0 e Atlantis; Permitir o crescimento vegetativo do sistema; Atendimento ao órgão regulador permitindo melhorias no batimento físico-contábil dos ativos da Cemig Distribuição.</t>
  </si>
  <si>
    <t>Os projetos G-DIS 2.0 e Atlantis estão em andamento com contratos anuidos pela Aneel. Não fornecer o hardware implica em descontinuidade desses projetos e perda do investimento realizado nos projetos G-DIS 2.0 e Atlantis; Várias demandas estão aguardando a implantação do G-DIS 2.0 e Atlantis, sem hardware teremos que implementar soluções duas vezes, sendo uma na versão atual.</t>
  </si>
  <si>
    <t xml:space="preserve">Modernização do Sistema de Aquisição de Dados e Monitoramento do COD e aquisição de EMS </t>
  </si>
  <si>
    <t>Aquisição e implantação de Sistema de Aquisição de Dados e Monitoramento com funcionalidades de EMS, OTS dentre outras definidas na Especificação Técnica, e aquisição de Sistema de Controle Backup, a ser implementado como serviço de Colocation.</t>
  </si>
  <si>
    <t>Aquisição de equipamento móvel (tablets) para inspeção, desenho de projetos e recebimento de obras de rede distribuição em campo.</t>
  </si>
  <si>
    <t>Perda de oportunidade de ganho de produtividade na inspeção da manutenção, processo de elaboração e execução de projetos de expansão da rede de distribuição; Perda de oportunidade de melhoria de qualidade e segurança na operação de rede subterrânea; Perdas comerciais, devido à maior dificuldade na identificação de fraudes em serviços de inspeção de rede por empresas contratadas.</t>
  </si>
  <si>
    <t>Integração Atlantis x GDIS</t>
  </si>
  <si>
    <t>Corresponde ao desenho e construção da integração do ATLANTIS ao G-DIS. Permitindo que os dois sistemas trabalhem de forma integrada.</t>
  </si>
  <si>
    <t>Atualização do parque de microinformática mediante aquisição de microcomputadores, notebooks, Ultrabooks, dispositivos móveis etc. para atender a política de substituição de 20% ao ano. Desempenho, incompatibilidade, segurança, aumento do custo de despesas, perda de produtividade. Obsolescencia de eqpto.</t>
  </si>
  <si>
    <t>Aquisição/atualização de Servidores x86 para suportar o crescimento vegetativo das diversas aplicações, possibilitando a disponibilidade de infraestrutura de processamento para atender as aplicações atuais, como Correio Eletrônico, Servidores de Arquivos, Internet, Intranet, Portal de Compras, GPJuri, Impressão, Bancos de Dados SQL, entre outras e novas aplicações.</t>
  </si>
  <si>
    <t>Licenciamento Microsoft visando manter atualizada todas as versões de software Microsoft instalados na Empresa de forma a garantir a disponibilidade e a segurança das informações.</t>
  </si>
  <si>
    <t>Renovação do licenciamento Oracle UDD, que foi celebrado em 2012 e vence em 2015, quando necessita ser renovado.</t>
  </si>
  <si>
    <t>Upgrade do Software Inspetor</t>
  </si>
  <si>
    <t>Upgrade em software de Sistema de Segurança de Barragens e Manutenção Civil</t>
  </si>
  <si>
    <t>Se o sistema não for atualizado, podemos não ter equipe técnica qualificada para corrigir futuros problemas, devido à arquitetura de software e hardware antiga usada pelo mesmo.</t>
  </si>
  <si>
    <t>Holding</t>
  </si>
  <si>
    <t>Atualização do parque de microinformática para atender a política de substituição de 20% ao ano.</t>
  </si>
  <si>
    <t>Atualização do parque de microinformática para atender a política de substituição de 20% ao ano. Visa possibilitar a realização plena das atividades da força de trabalho, dentro dos processos da empresa, com a utilização de equipamentos.</t>
  </si>
  <si>
    <t>Licenciamento Microsoft de forma a manter atualizada todas as versões de software Microsoft instalados na Empresa e forma a garantir a disponibilidade e a segurança das informações.</t>
  </si>
  <si>
    <t>Upgrade do SAP GRC Access Control</t>
  </si>
  <si>
    <t>Canais de Atendimento Cemig - AGV/AGB/AGA</t>
  </si>
  <si>
    <t>Upgrade SAP GRC Risk Management</t>
  </si>
  <si>
    <t>Aquisição de Licenças QlikView</t>
  </si>
  <si>
    <t>Migração para TAXBRA</t>
  </si>
  <si>
    <t>Migração para NFE de Entrada</t>
  </si>
  <si>
    <t>Licenciamento GE - Eletric Office</t>
  </si>
  <si>
    <t>Evolução e Sustentação GE - Eletric Office (Magik)</t>
  </si>
  <si>
    <t>Upgrade do Sistema FROTA</t>
  </si>
  <si>
    <t>Aquisição Solução SAP Mobile</t>
  </si>
  <si>
    <t>Revisão simplificada do SGO</t>
  </si>
  <si>
    <t>Este projeto atende a demanda para a revisão do Sistema de Gestão de Obras – SGO, que requer melhorias evolutivas desde sua implantação.</t>
  </si>
  <si>
    <t xml:space="preserve">Dificuldade para a gestão das obras e empreendimentos da Distribuidora; em ausência de uma revisão na modelagem de dados do sistema atual; e em baixa performance da customização, com geração de relatórios de análise inadequados. </t>
  </si>
  <si>
    <t>O projeto refere-se à prospecção, ao desenvolvimento e à implantação de soluções baseadas nas tecnologias GED, Geoprocessamento e BPM.</t>
  </si>
  <si>
    <t>O projeto atende à necessidade de evolução e desenvolvimento de softwares disponibilizados no ambiente da Intranet da Cemig.</t>
  </si>
  <si>
    <t>Impossibilidade de adequação dos sistemas legados às novas regras e estruturas da Empresa, perda da eficiência operacional dos processos informatizados, em virtude da defasagem de automação dos processos das áreas de negócio; incapacidade de implantação de novas funcionalidades na Cemignet20, e não atendimento a determinações regulatórias.</t>
  </si>
  <si>
    <t>Mobilidade - Desenvolvimento e integração com Atlantis (Projeto/As built)</t>
  </si>
  <si>
    <t>MG/NT</t>
  </si>
  <si>
    <t>Fúlvio Queiroz Barbosa</t>
  </si>
  <si>
    <t>Atualização do sistema de mídia do Auditório do Centro de Referência.</t>
  </si>
  <si>
    <t xml:space="preserve">Substituição da TV utilizada no Auditório do Centro de Referência da UHE Irapé. </t>
  </si>
  <si>
    <t>Falha e consequente ausencia de equipamento de mídia para apresentação da Usina durante Visitas da Comunidade, Prestadores de Serviço, autoridades, etc.</t>
  </si>
  <si>
    <t>Aquisição de Projetor Multimidia</t>
  </si>
  <si>
    <t>Falha e consequente falta de equipamento para execução de reuniões da equipe local.</t>
  </si>
  <si>
    <t>Daniel Bretas (31-35062945)</t>
  </si>
  <si>
    <t>AQUISIÇÃO DE 19 BEBEDOURO PARA REGIONAIS DA DGE - INSTALAÇÕES DA CEMIG D</t>
  </si>
  <si>
    <t>• Aumento nos custos de manutenção (despesa operacional), uma vez que os atuais equipamentos obsoletos são submetidos e reiterados consertos
• impacto direto no clima organizacional com a insatisfação e reclamação dos empregados por trabalharem em um ambiente sem o adequado fornecimento de água potável.</t>
  </si>
  <si>
    <t>AQUISIÇÃO DE 23 PROJETORES PARA REGIONAIS DA DGE - INSTALAÇÕES DA CEMIG D</t>
  </si>
  <si>
    <t>• Aumento nos custos de manutenção (despesa operacional), uma vez que os atuais equipamentos obsoletos são submetidos e reiterados consertos
• Comprometimento de realização de reuniões de trabalho por falta de equipamento.</t>
  </si>
  <si>
    <t>AQUISIÇÃO DE ELETRODOMÉSTICOS</t>
  </si>
  <si>
    <t>AQUISIÇÃO DE 18 ELETRODOMÉSTICOS (REFRIGERADORES E FOGÕES) PARA REGIONAIS DA DGE - INSTALAÇÕES DA CEMIG D</t>
  </si>
  <si>
    <t>• Aumento nos custos de manutenção (despesa operacional), uma vez que os atuais equipamentos obsoletos são submetidos e reiterados consertos</t>
  </si>
  <si>
    <t>AQUISIÇÃO DE FRAGMENTADORA DE PAPEL</t>
  </si>
  <si>
    <t>AQUISIÇÃO DE 3 FRAGMENTADORA DE PAPEL PARA REGIONAIS DA DGE - INSTALAÇÕES DA CEMIG D</t>
  </si>
  <si>
    <t>Descarte inapropriado de documentação da Companhia, podendo comprometer a segurança da informação</t>
  </si>
  <si>
    <t>JUIZ DE FORA - DRENAGEM DE SOLO E ASFALTAMENTO NA ÁREA DO SERVIÇO DE CAMPO</t>
  </si>
  <si>
    <t>OBRA DE DRENAGEM, SUBSTITUIÇÃO DO ASFALTO EXISTENTE E IMPLANTAÇÃO DE ASFALTO ONDE NÃO HÁ</t>
  </si>
  <si>
    <t>Aumento da execução de despesa operacional, visto que há constantes problemas (buracos) no alfalto existe, gerandos gastos em despesa operacional para correção, bem como alagamento de área quando de chuvas. Os buracos também causam dados a veículos que circulam no local e impacto no Clima dos empregados que utilizam a instalação.</t>
  </si>
  <si>
    <t>ALMENARA E OURO PRETO - CENTRAL TELEFÔNICA PARA INSTALAÇAO DDR</t>
  </si>
  <si>
    <t xml:space="preserve">AQUISIÇÃO E INSTALAÇAO DE DDR NA CENTRAL TELEFÔNICA </t>
  </si>
  <si>
    <t>Continuidade de gastos em despesa operacional com custo mensal de Recepcionista para atendimento telefônico</t>
  </si>
  <si>
    <t xml:space="preserve">- Aumento de móveis sucateados;
- Atraso na execução dos serviços de montagem e desmontagem de mobiliário, comprometendo o planejamento ocupacional;
- Aumento de reclamações dos clientes;
- Não cumprimento à Norma Regulamentadora 17, que visa a estabelecer parâmetros que permitam a adaptação das condições de trabalho às características psicofisiológicas dos trabalhadores, de modo a proporcionar um máximo de conforto, segurança e desempenho eficiente. As condições de trabalho incluem aspectos relacionados ao levantamento, transporte e descarga de materiais, ao mobiliário, aos equipamentos e às condições ambientais do posto de trabalho e à própria organização do trabalho. </t>
  </si>
  <si>
    <t>Total Geral</t>
  </si>
  <si>
    <t>Valores</t>
  </si>
  <si>
    <t>Distribuição Total</t>
  </si>
  <si>
    <t>2019</t>
  </si>
  <si>
    <t>2020</t>
  </si>
  <si>
    <t>2021</t>
  </si>
  <si>
    <t>2022</t>
  </si>
  <si>
    <t>AR - Construção de muro de arrimo, passeio e sistema de drenagem</t>
  </si>
  <si>
    <t>Contratação de projetos executivos e construção de muro de arrimo, sistema de drenagem e passeio externo no estacionamento adjascente ao P21 no AR</t>
  </si>
  <si>
    <t>Tombamento do muro de toras de madeira, podendo ocasionar danos materiais e acidentes de trabalho.</t>
  </si>
  <si>
    <t>Equipamentos para cozinhas, refeitórios e restaurantes</t>
  </si>
  <si>
    <t>Aquisição de equipamentos para cozinhas, refeitórios e restaurantes das unidades prediais administrativas da região metropolitana de Belo Horizonte sob gestão da Infraestrutura - SC</t>
  </si>
  <si>
    <t xml:space="preserve">Insatisfação de empregados por infraestrutura inadequada para sua utilização em horário de almoço; contaminação por oxidação de alimentos armazenados em equipamentos antigos; manutenção muito frequente em equipamentos de destinação doméstica ou antigos utilizados atualmente; alimentos descartados por temperatura do ambiente excessiva; </t>
  </si>
  <si>
    <t>Tombamento do muro; acidente com empregados e terceiros; danificar ativos da Cemig; deslizamento de solo</t>
  </si>
  <si>
    <t>CDI - Sete Lagoas - Execução de reforço do talude e obra de drenagem</t>
  </si>
  <si>
    <t>Reforço do talude, demolição da escada externa e reforma do sistema de drenagem no CDI-Sete Lagoas</t>
  </si>
  <si>
    <t>Queda da caixa de escada; desmoronamento do talude em que os caminhões de linha viva estacionam; transbordamento do sistema de drenagem pluvial e alagamento do pátio de estacionamento externo; enxurradas em épocas de chuva</t>
  </si>
  <si>
    <t>Em pouco tempo deixará de atender normas da ANVISA; comprometer a qualidade da água potável consumida pelos trabalhadores do local</t>
  </si>
  <si>
    <t>CDI - Sete Lagoas - Execução de bacia de contenção coberta</t>
  </si>
  <si>
    <t>Obra de bacia de contenção em concreto armado impermeabilizada com cobertura e fechamento lateral metálicos</t>
  </si>
  <si>
    <t>Contaminação do solo por óleo; passivo ambiental</t>
  </si>
  <si>
    <t>Implantação de acesso de segurança para manutenção em prédios da Cemig da Região Metropolitana de BH</t>
  </si>
  <si>
    <t>Contratação de projeto e execução de adequações de segurança para acesso de manutenção em prédios nas unidades AR, CI e SE-NA.</t>
  </si>
  <si>
    <t>Sem esses acessos não é possível executar essa manutenção, tendo que contratar equipamentos ou empresas especializadas, pois há risco para quem o executa. E também há o risco do serviço ser feito sem autorização, sem segurança e que aconteça algum incidente.</t>
  </si>
  <si>
    <t>Rompimento de tubulações; interrupção de abastecimento em local de trabalho; contaminação em água potável; atendimentos emergenciais aos vazamentos; dificuldade para manutenção; impacto em outros sistemas construtivos, aumentando custo de manutenção</t>
  </si>
  <si>
    <t>Ormindo Coutinho Filho</t>
  </si>
  <si>
    <t>Aquisição de Guindaste Hidráulico Veicular e Carroceria modular metálica p/ RDS</t>
  </si>
  <si>
    <t>Aquisição de tanques para combustível</t>
  </si>
  <si>
    <t>Atualização tecnológica do tanque de combustível, já que o atual está validade ultrapassada e requer inspeções trimestrais (despesa operacional)</t>
  </si>
  <si>
    <t>EA/EP</t>
  </si>
  <si>
    <t>Afonso Vanderlei Nunes Barbosa</t>
  </si>
  <si>
    <t xml:space="preserve">Modernização do parque tecnológio da EA/EP para serviços topográficos </t>
  </si>
  <si>
    <t>Aquisição de uma estação total e seus acessórios  (mira, tripé, bolsae caixa de transporte, baliza e bastão de aluminio, baterias, controladora e trena eletrônica)</t>
  </si>
  <si>
    <t xml:space="preserve">Aumento do custo de mão-obra própria com o uso das tecnologias atuais;
Aumento do riscos de má qualidade do projetos;
Risco de atraso nas obras;
</t>
  </si>
  <si>
    <t>Modernização do parque tecnológio da EA/EP para serviços geodésicos.</t>
  </si>
  <si>
    <t xml:space="preserve">Aquisição de um par de Receptor GPS de dupla frequência L1/L2 - RTK  – Incluindo software de descarregamento e transformação dos dados brutos para formato RINEX e seus acessórios </t>
  </si>
  <si>
    <t>EA/EL</t>
  </si>
  <si>
    <t>José William Campomizzi</t>
  </si>
  <si>
    <t>Estruturas montadas/instaladas em alturas e/ou distâncias diferente do projetado.</t>
  </si>
  <si>
    <t>Contribui para a morosidade na tomada de decisão do engenheiro de obra.</t>
  </si>
  <si>
    <t>EA/EO</t>
  </si>
  <si>
    <t>Beline Q. A. Fonseca</t>
  </si>
  <si>
    <t>OP/AC</t>
  </si>
  <si>
    <t>Thais Freire</t>
  </si>
  <si>
    <t>Aquisição de medidores de qualidade de energia classe A para atendimento aos requisitos dos Procedimentos de Rede e da revisão 8 do Módulo 8 do PRODIST.</t>
  </si>
  <si>
    <t>O projeto visa cumprir as campanhas de medição de qualidade estabelecidas nos itens 15.6 e 15.7 do Submódulo 2.8 dos Procedimentos de Rede do ONS, imediatamente antes e depois da conexão de instalações não lineares à rede básica ou aos barramentos dos transformadores de fronteira, e a revisão 8 do Módulo 8 dos Procedimentos de Distribuição. Os equipamentos de medição para as campanhas do ONS e para disputas judiciais devem ser do tipo Classe A.</t>
  </si>
  <si>
    <t>OP/AP</t>
  </si>
  <si>
    <t>Flavio Henrique M. Vieira</t>
  </si>
  <si>
    <t xml:space="preserve">Equipamento analisador de nível de sinal celular - AQS </t>
  </si>
  <si>
    <t xml:space="preserve">Aquisição de 25 equipamento analisador de nível de sinal celular - AQS </t>
  </si>
  <si>
    <t>Elevação de custos de OPEX com serviço de campo para  manutenção do pontos que apresentam baixa performance para operação do COD.  Não será capturado melhoria dos indicadores de qualidade, dentre eles o DEC</t>
  </si>
  <si>
    <t xml:space="preserve">            -</t>
  </si>
  <si>
    <t>Ferramentas e equipamentos para Laboratório de testes de equipamentos  em Uberlândia</t>
  </si>
  <si>
    <t>Aquisição de equipamentos para testes em equipamentos de rede em Uberlândia (Fonte de corrente 300A,Hipots 10kV, Alicates volt amperímetro CAT IV e fontes de tensão VCC estabilizada)</t>
  </si>
  <si>
    <t>A Cemig tem plano de investimento nos próximos anos para aplicação  de religadores em cumprimento a ações pactuadas no Plano de Resultados da Aneel visando melhoria do DEC. A automação da distribuição é essencial para atingir objetivos melhoria de processo, sendo que a falta de recurso compromete a melhor  avaliação de equipamentos e produtividade da equipe</t>
  </si>
  <si>
    <t xml:space="preserve">Laboratório para homologação de equipamentos de automação </t>
  </si>
  <si>
    <t>A automação da distribuição é essencial para atingir objetivos melhoria de processos. O não desenvolvimento de novas soluções e tecnologias para equipamentos de rede e SEs  implica em não obtenção da redução de custos operacionais e de agregação de receita bem como melhoria dos indicadores de qualidade, dentre eles o DEC.</t>
  </si>
  <si>
    <t>EM/CE</t>
  </si>
  <si>
    <t>Eustáquio José da Silva</t>
  </si>
  <si>
    <t>Compra de ferramentas para as equipes de projetos e obras de resdes BT/MT(recomposição, prospecção)</t>
  </si>
  <si>
    <t>Equipes produzindo menos</t>
  </si>
  <si>
    <t>Instalação do Sistema de Alarme e Combate a Incêndio para obtenção do AVCB do Q14</t>
  </si>
  <si>
    <t>Execução da Instalação do Sistema de Combate a Incêndio. Restabelecimento do alarme, com substituição do cabeamento, central da portaria e instalação dos novos pontos previstos no Projeto aprovado.</t>
  </si>
  <si>
    <t>Restrição a renovação da licença de operação do CDA Igarapé, suspensão das atividades e multas, possíveis contaminações dos solos e lençóis freaticos e geração de passivos ambientais para a Cemig.</t>
  </si>
  <si>
    <t>GR/PC</t>
  </si>
  <si>
    <t>Paulo Cesar Soares</t>
  </si>
  <si>
    <t>Substituição de  Terminais Servers nas salas de telemática</t>
  </si>
  <si>
    <t>Substituição de 30 Terminais Servers nas salas de telemática</t>
  </si>
  <si>
    <t xml:space="preserve">Indisponibilidade do telecontrole das SEs com forte impacto na operação do sistema elétrico e  degradação dos indicadores de qualidade, dentre eles o DEC. </t>
  </si>
  <si>
    <t>Ronaldo Oliveira</t>
  </si>
  <si>
    <t>Aquisição Microcoletores</t>
  </si>
  <si>
    <t>Equipamento para leitura de consumo dos cosumidores do mercado cativo</t>
  </si>
  <si>
    <t>Não faturamento, afetando diretamente o caixa da empresa
Descomprimento da regulação - Multa</t>
  </si>
  <si>
    <t>Aquisição Berço</t>
  </si>
  <si>
    <t xml:space="preserve">Sistema de Inteligência de Negócios de Distribuição </t>
  </si>
  <si>
    <t>Criação de  ferramentas analíticas para disponibilização de informações gerenciais e estrategicas as áreas de Negocio da Distribuição</t>
  </si>
  <si>
    <t>Incapacidade de análise de dados estratégicos da distribuição reduzindo as informações para decisões importantes para os ganhos de negócio da empresa.</t>
  </si>
  <si>
    <t>Aquisição de 2 computadores do tipo Notebook.</t>
  </si>
  <si>
    <t xml:space="preserve">Substituição de dois notebooks obsoletos (Agnaldo Neves e Ricardo Dourado).
</t>
  </si>
  <si>
    <t xml:space="preserve">Demora na disponibilização de informações de campo e prestação de contas em sistemas corporativos.
</t>
  </si>
  <si>
    <t xml:space="preserve">Aquisição de 2 licenças de  Software analisador de protocolos Industriais e redes Ethernet industriais
</t>
  </si>
  <si>
    <t>Contribui para a morosidade na identificação de problemas de integração de equipamentos e conexão via redes de automação das novas SEs.</t>
  </si>
  <si>
    <t>Aquisição de 4 computadores  Notebook.</t>
  </si>
  <si>
    <t xml:space="preserve">Aquisição de 4 Notebook´s para utilização dos técnicos de automação e comissionamento (2 Xomni e 2 Softer analisador de protocolo) </t>
  </si>
  <si>
    <t>Dependencia de software  e hardware (Notebooks) das equipes de manutenção regional que nem sempre estao disponiveis .</t>
  </si>
  <si>
    <t>SADNET</t>
  </si>
  <si>
    <t>Aquisição e implantação de Sistema de coleta, tratamento de registros oscilográficos e localização de faltas em subestações, linhas e redes de distribuição</t>
  </si>
  <si>
    <t>Não redução do custos de Opex com serviço de campo para  análise e localização de faltas e ocorrências no SEP. Degradação dos indicadores de qualidade, dentre eles o DEC</t>
  </si>
  <si>
    <t>Sistema Nix</t>
  </si>
  <si>
    <t>Aquisição e implantação de sistema Solução Inteligente para Estudos de Proteção de Sistemas de Distribuição de Energia Elétrica</t>
  </si>
  <si>
    <t>A Cemig tem plano de investimento nos próximos anos para aplicação  de religadores em cumprimento a ações pactuadas no Plano de Resultados da Aneel visando melhoria do DEC. O não atendimento das  ações pode acarretar penalizações com reflexo inclusive no contrato de concessão</t>
  </si>
  <si>
    <t>Sistema de selfhealing descentralizado</t>
  </si>
  <si>
    <t xml:space="preserve">Aquisição e implantação de sistema de selfhealing descentralizado para 800 equipamentos telecontrolados da rede de Média Tensão </t>
  </si>
  <si>
    <t>Não redução do custos de Opex com serviço de campo nas ocorrências no SEP. Não será capturado melhoria dos indicadores de qualidade, dentre eles o DEC</t>
  </si>
  <si>
    <t xml:space="preserve">Integração da rede de oscilografia das subestações </t>
  </si>
  <si>
    <t xml:space="preserve"> Aquisição de infraestrutura de conectividade para permitir acesso remoto aos dados dos IEDS visando oscilografia das subestações</t>
  </si>
  <si>
    <t>Elevação de custos de OPEX com serviço de campo para  análise e  localização de faltas e ocorrências no SEP. Não será capturado melhoria dos indicadores de qualidade, dentre eles o DEC</t>
  </si>
  <si>
    <t>Sistema de gestão e monitoramento  da integração de comunicação do sistema SCADA</t>
  </si>
  <si>
    <t>Aquisição de sistema de gestão e monitoramento  da integração de comunicação do sistema SCADA</t>
  </si>
  <si>
    <t xml:space="preserve"> Elevação da indisponibilidade do telecontrole das SEs com forte impacto na operação do sistema elétrico e  degradação dos indicadores de qualidade, dentre eles o DEC. </t>
  </si>
  <si>
    <t>Integração CIM - COD para falta de energia</t>
  </si>
  <si>
    <t xml:space="preserve"> A integração do CIM com GDIS visa o registro e a criação notas para o restabelecimento da falta de energia na unidade consumidora</t>
  </si>
  <si>
    <t>O registro do início de falta é auditado pela Aneel para apuração dos indicadores e calculo de compensações financeiras.  A Cemig fica sujeita a penalizações na auditoria de avaliação dos indicadores de qualidade  a Aneel quando existe discrepância no momento em que a Cemig tem conhecimento da falta de energia em relação ao registro no GDIS</t>
  </si>
  <si>
    <t xml:space="preserve">Integração em ambiente de produção do sistema Landis+GYr do projeto  Cidades do Futuro (P&amp;D 423) visando disponibilizar funções de leitura e corte/religa automatizados </t>
  </si>
  <si>
    <t>Existe necessidade de investimento para desenvolvimento de integrações com o sistema MECE e SAP/CCS para   automatização da leitura dos medidores e de corte/religa</t>
  </si>
  <si>
    <t>O sistema instalado em campo com +/_ 3.500 UC de BT sem ainda possibilidade de  utilização de todas suas funcionalidades. A não execução acarretaria em não redução de despesas leitura (30 mil/ano), corte/religa (projeção de 12 mil/ano) e incremento de receita com recuperação da inadimplência mais ganhos intangíveis com automatização e disponibilização de dados de on-line para os processos internos.</t>
  </si>
  <si>
    <t>Aquisição do Sistema Cyme</t>
  </si>
  <si>
    <t>O projeto consiste na contratação do fornecimento, manutenção e suporte de aplicativos especializados para cálculos e análise de sistemas de distribuição de energia elétrica a serem disponibilizados em rede.</t>
  </si>
  <si>
    <t>Dificuldade da realização do planejamento de expansão do sistema elétrico e análises de atendimento de carga da Malha Centro (2.034 MVA). Versões desktop não possui capacidade de executar os cálculos de fluxo de potência de todos os dados da Malha Centro. Esse problema é solucionado com o Cyme Server.
Descontinuidade dos Dados históricos de demanda, existentes desde 1984, comprometendo a projeção da distribuição espacial da carga e consequente a otimização dos investimentos.
Não otimização da rede implicando em aumento de Perdas Técnicas, investimentos adicionais, violação de Requisitos Regulatórios como DEC, DIC/FIC/DMIC, DRC/DRP, perda de Flexibilidade Operativa.
A atual quantidade de licenças Cyme é insuficiente para permitir a produção adequada das equipes de Planejamento, Operação e Engenharia, ocasionando descumprimento dos prazos regulatórios.
Continuidade do dispêndio de Hh com o processo de obtenção e validação de dados, já que os casos ajustados ficam disponíveis apenas nas estações de trabalho.</t>
  </si>
  <si>
    <t>PO/PE</t>
  </si>
  <si>
    <t>Regularização de Pendência com Imóveis - Distribuição</t>
  </si>
  <si>
    <t>Lousa eletronica CM 907914</t>
  </si>
  <si>
    <t>2 Motoserras -Motopoda  TUC 230 (Equipamento de Oficina)</t>
  </si>
  <si>
    <t>Oscilógrafo TDR900 DOBLE TUC 230 (Equipamentos de Laboratórios)</t>
  </si>
  <si>
    <t>CPO</t>
  </si>
  <si>
    <t>TI02115</t>
  </si>
  <si>
    <t>TI01016</t>
  </si>
  <si>
    <t>NA</t>
  </si>
  <si>
    <t>TI02516</t>
  </si>
  <si>
    <t>Sistema de Gestão de Serviços Corporativos em BPMS</t>
  </si>
  <si>
    <t>TI02616</t>
  </si>
  <si>
    <t>Em R$mil - Moeda constante de Junho/17</t>
  </si>
  <si>
    <t>Aparelho para serviços de telefonia via satélite</t>
  </si>
  <si>
    <t>Demora no restabelecimento de linhas de transmissão, onde não é possivel comunicar com a equipe, Risco de não execução de serviços e permanência da equipe na instalação sem poder executar manutenções em linhas de transmissão.</t>
  </si>
  <si>
    <t>Construção de ferramentaria para EMLT Ituiutaba</t>
  </si>
  <si>
    <t>Danos ao ferramental da equipe devido ao mal acondicionamento e riscos de lesões devido à posturas inadequadas</t>
  </si>
  <si>
    <t>Risco de acidentes com a população, vandalismo, invasões e roubos na instalação</t>
  </si>
  <si>
    <t>Perfuração de um novo Poço artesiano</t>
  </si>
  <si>
    <t>Faltar água na SE São Gotardo 2.</t>
  </si>
  <si>
    <t>Aquisição de 2 ERB para Central Digital Hipath 4000 Siemens, duas licenças para cada ERB, infraestrutura e civil</t>
  </si>
  <si>
    <t>Falha no atendimento ao COS com perda da qualidade de atendimento e falha de comunicação durante manobras</t>
  </si>
  <si>
    <t>Aquisição de sistema de monitormamento por câmeras, video porteiro com vigilancia eletronica, sistema de intrusão e sensores</t>
  </si>
  <si>
    <t>Furtos, roubos, perdas materiais e risco à integridade das pessoas da instalação</t>
  </si>
  <si>
    <t>Substituição de toda a malha hidráulica dos prédios dentro das unidades AR, CI, IT e SE-NA dentro dos novos padrões de mercado e de produto</t>
  </si>
  <si>
    <t>Substituição do sistema de abastecimento de água das unidades AR, CI, IT e SE-NA</t>
  </si>
  <si>
    <t>Atendimento de Telecom da Base Operativa do São Gabriel</t>
  </si>
  <si>
    <t>Perda do Sistema de Telefonia para os usuários do São Gabriel e/ou multa contratual</t>
  </si>
  <si>
    <t>3240/12</t>
  </si>
  <si>
    <t>Substituição do painel de navegação do king air</t>
  </si>
  <si>
    <t>Substituição de Veículos da Diretoria Executiva - Distribuição</t>
  </si>
  <si>
    <t>Substituição de Veículos da Diretoria Executiva - Geração</t>
  </si>
  <si>
    <t>Substituição de Veículos da Diretoria Executiva - Transmissão</t>
  </si>
  <si>
    <t>MS/LA</t>
  </si>
  <si>
    <t>Obras para viabilização da transferência dos funcionários lotados na UHE Gafanhoto para o imóvel situado na Rua Itapecerica, e para o imóvel SE Divinópolis 02, visando à desocupação de parte da área do imóvel da Usina, prescindível aos negócios da empresa, para alienação, além da redução de despesas com contratos de transporte por ônibus e de vigilância armada.</t>
  </si>
  <si>
    <t>Transferência de Base Operativa da MD/MM do Itambé para o Anel Rodoviário e Barro Preto (Projeto de Centralização Administrativa)</t>
  </si>
  <si>
    <t>Otimização dos Ativos de Montes Claros</t>
  </si>
  <si>
    <t>Transferência das equipes de manutenção de rede subterrânea, da MD/MM, do prédio Itambé para a instalação Anel Rodoviário, bem como montagem de base avançada na na instalação do Barro Preto, visando à liberação do prédio Itambé e do lote situado na rua Juiz de Fora para alienação.</t>
  </si>
  <si>
    <t xml:space="preserve">Não cumprimento de meta estabelecida no Projeto de Centralização Administrativa da Cemig no Edifício Aureliano Chaves, relativa à obtenção de receita com a alienação do prédio Itambé. </t>
  </si>
  <si>
    <t>Alienação do compartilhado e transferência das atividades para o imóvel situado no bairro Vila Mauricéia e locação de imóvel para agência. Adequação do imóvel para recebimento da equipe.</t>
  </si>
  <si>
    <t>Construção de Laboratório de Ensaios de Materiais da MS/QL em novo CDM.</t>
  </si>
  <si>
    <t>Impermeabilização interna dos reservatórios de água centrais inferiores e superior do Anel Rodoviário, Q14, Q10 e Q3 com manta líquida</t>
  </si>
  <si>
    <t>Impermeabilização dos reservatórios de água</t>
  </si>
  <si>
    <t>Q14/P2 e 3 e P2/Adelaide - Obra de recuperação estrutural e instalações</t>
  </si>
  <si>
    <t>Ruído elevado, calor excessivo no ambiente de trabalho, prejudicando o desempenho dos empregados.
Risco de falha e danos nos equipamentos digitais por alta temperatura e condiçoes ergonômicas desfavoráveis, baixa qualidade do ar, desconforto térmico.</t>
  </si>
  <si>
    <t>Aquisição de 4 Bebedouro industrial inox reservatório 50 litros</t>
  </si>
  <si>
    <t>Não atender as normas de saúde e segurança.
Indisponibilidade de água filtrada e refrigerada para equipes de manutenção de campo. Necessidade de comprar grande volume de água mineral refrigerada para equipes durante serviços em campo.</t>
  </si>
  <si>
    <t>Construção de ferramentaria</t>
  </si>
  <si>
    <t>Aquisição e instalação de Sistema de vigilância</t>
  </si>
  <si>
    <t xml:space="preserve">Comprometimento da produtividade, segurança e condições ergonômicas para a realização das atividades de manutenção do sistema elétrico;
Falta de ferramentas de trabalho para as equipes de manutenção, e a não adequação legal, comprometendo a segurança de empregados e a produtividade das equipes;
Manter na frota veículos obsoletos, com alto índice de indisponibilidade, podendo até mesmo comprometer a segurança dos empregados e sua produtividade.
</t>
  </si>
  <si>
    <t>Aquisição de 04 Cestas aérea para trabalho em Linha viva 345/500 kV até 18m em substituição as extensões isolantes para grua.</t>
  </si>
  <si>
    <t>Aquisição de 04 cestas aéreas</t>
  </si>
  <si>
    <t>Multas do MTE; Restrição de ferramentas para execução de serviços em linha viva; elevação dos custos de Parcela Variável.</t>
  </si>
  <si>
    <t>José Flávio/Amaro Freitas</t>
  </si>
  <si>
    <t xml:space="preserve">SEMIRREBOQUE MODULAR, ARTICULADO, DE 6 LINHAS DE EIXO,  SUSPENSÃO HIDRÁULICA DIRECIIONAL, PERCOÇO ARTICULADO, PARA TRANSPORTE DE CARGAS INDIVISÍVEIS E EXCEDENTES DE PESO E/OU DIMENSÕES PARA ATENDIMENTO AO SISTEMA ELÉTRICO DE POTÊNCIA; </t>
  </si>
  <si>
    <t>CONJUNTO COM INTENSIFICADOR DE PRESSÃO HIDRAULICO COMPOSTO DE MANÔMETRO, SISTEMA DE DUPLA AÇÃO, COM VALVULA REGULADORA DE PRESSÃO DE 4 VIAS, 3 POSICOES /FUNÇOES DA VALVULA: AVANÇO / RETENÇÃO/ RETORNO, DE VAZÃO  44 pol³ / min, PESO: 7,26 Kg;</t>
  </si>
  <si>
    <t>RISCO DE OCORÊNCIA DE ACIDENTES, BAIXA PRODUTIVIDADE DOS ATENDIMENTOS, OBSOLESCÊNCIA DO FERRAMENTAL, ELEVADO CUSTO MANUTENÇÃO, RISCO DO NÃO ATENDIMENTO EFICAZ  ÀS EMERGÊNCIAS DO SISTEMA ELÉTRICO DE POTÊNCIA- SEP, JUNTO AS INSTALAÇÃOES ENERGIZADASPRÓPRIAS E/OU TERCEIROS, USINAS, OFICINAS MANUTENÇÃO,PRÓPRIAS E/OU TERCEIROS;   
Aplicação de multas expressivas à Cemig, por interrupção do fornecimento de energia a consumidores em limites exorbitantes, fora dos previstos em lei, com impactos diretos no DEC, FEC, DIC e DMIC.</t>
  </si>
  <si>
    <t>Otimização dos Ativos de Lavras para atendimento da Cemig GT</t>
  </si>
  <si>
    <t>Samuel Matos</t>
  </si>
  <si>
    <t>Não redução de despesa operacional, relativa à locação de imóvel para a Cemig GT, no município de Lavras.</t>
  </si>
  <si>
    <t>Evandro Jardim</t>
  </si>
  <si>
    <t>Otimização dos Ativos de Ipatinga para atendimento da Cemig GT</t>
  </si>
  <si>
    <t>Não redução de despesa operacional, relativa à locação de imóvel para a Cemig GT, no município de Ipatinga.</t>
  </si>
  <si>
    <t>Loan Lauar</t>
  </si>
  <si>
    <t>Adequação do Q14 - Cidade Industrial</t>
  </si>
  <si>
    <t xml:space="preserve">Adequação das áreas do Q14 utilizadas para a atividade de manutenção e operação do sistema visando o atendimento as condicionantes ambientais. </t>
  </si>
  <si>
    <t xml:space="preserve">Adequação do Anel Rodoviário </t>
  </si>
  <si>
    <t>Adequação das áreas do Anel Rodoviário utilizadas para atividade de manutenção e operação do sistema.</t>
  </si>
  <si>
    <t xml:space="preserve">Execução da pavimentação da área britada de armazenamento de Trafos, conforme condicionante. E construção de bacia de contenção em novo local para armazenamento dos equipamentos </t>
  </si>
  <si>
    <t>Construção de duas bacias de contenção. Uma com cobertura e fechamento metálico  na área destinada ao armazenamento de equipamentos, produtos e resíduos perigosos (350m²) e outra ligada  a um Sistema Separador de Água e Óleo  na área destinada ao armazenamento de equipamentos com óleo (175m²)</t>
  </si>
  <si>
    <t xml:space="preserve">Instalação de catracas na entrada principal e P21 do AR (depende do projeto de Infra.
Infraestrutura para implantação de controle de acesso - AR
Instalação de infraestrutura para recebimento de controle de acesso no AR - Projeto elaborado
</t>
  </si>
  <si>
    <t>Perda do controle da pontualidade dos empregados. Dificuldade no controle do fluxo de pessoas na unidade.
Impossibilidade de implantação  do sistema eletrônico de controle de acesso. Dificuldade no controle do fluxo de pessoas na unidade.</t>
  </si>
  <si>
    <t>Aquisição de 2 lavadoras</t>
  </si>
  <si>
    <t>Aquisição de uma lavadora de alta pressão e uma jateadora</t>
  </si>
  <si>
    <t>Aumento com despesas com água.
Acúmulo de óleo no chão, apresentando risco de queda de pessoas.</t>
  </si>
  <si>
    <t>MT/CN MT/LE</t>
  </si>
  <si>
    <t>MT/CN MT/SE MT/LE MT/TA</t>
  </si>
  <si>
    <t>MT/LE MT/SE</t>
  </si>
  <si>
    <t>MT/TA</t>
  </si>
  <si>
    <t>MT/CN MT/TA</t>
  </si>
  <si>
    <t>MT/CN MT/SE</t>
  </si>
  <si>
    <t>MT/TA MT/SE</t>
  </si>
  <si>
    <t>SUBSTITUIÇÃO DO TELHADO EXISTENTE, QUE ESTÁ MUITO DANIFICADO - BLOCO B, COMPREENDIDO PELA OFICINA, EQUIPES DA MD/UL, SA/SE E TI/TC</t>
  </si>
  <si>
    <t>Aumento nos custos de manutenção (despesa operacional), danos a bens da Companhia quando de chuvas e vazamento dentro da instalação, impacto direto no clima organizacional com a insatisfação e reclamação dos empregados</t>
  </si>
  <si>
    <t xml:space="preserve">SUBSTITUIÇÃO COMPLETA DE TELHADO  </t>
  </si>
  <si>
    <t>SUBSTITUIÇÃO DO TELHADO E MADEIRAMENTO DO PRÉDIO</t>
  </si>
  <si>
    <t>UBERLÂNDIA - SUBSTITUIÇÃO TELHADO NO CRIU</t>
  </si>
  <si>
    <t xml:space="preserve">SÃO JOÃO DEL REI - SUBSTITUIÇÃO DE TELHADO  </t>
  </si>
  <si>
    <t>ITAJUBÁ - SUBSTITUIÇÃO DO TELHADO E MADEIRAMENTO DO PRÉDIO</t>
  </si>
  <si>
    <t>CD/TA</t>
  </si>
  <si>
    <t xml:space="preserve">Paulo Márcio Nepomuceno </t>
  </si>
  <si>
    <t>Serviços atualização do sistema de Avionics da aeronave King Air B200 - Prefixo: PT-WLK</t>
  </si>
  <si>
    <t>A não atualização e homologação do sistema junto ao órgãos competentes restringe a prioridade de pouso em relação às demais aeronaves dotadas destes recursos. Item 2 do PC 4500027415 pendente de pagamento. Aguardando o registro no FAA e validação da ANAC para que a aeronave possa entrar em operação.</t>
  </si>
  <si>
    <t>Aquisição de Equipamento Suparule</t>
  </si>
  <si>
    <t>Aquisição de 5 TV LED</t>
  </si>
  <si>
    <t>Aquisição de 5 TV LED 40' com entrada HDMI</t>
  </si>
  <si>
    <t>Precarização da segurança da instalação, dificuldade de ministrar treinamentos, não conformidade em auditorias do SIG devido à qualidade/entendimento dos treinamentos e apresentações para visitantes.</t>
  </si>
  <si>
    <t>Obra de instalação do sistema de combate a incêndio, Sistema de Proteção conta Descargas Atmosféricas - SPDA e substituição de telhado.</t>
  </si>
  <si>
    <t>Infiltração do telhado podendo avariar equipamentos e materiais; segurança em relação a combate a incêndio, SPDA e instalações elétricas</t>
  </si>
  <si>
    <t>Aquisição de sistemas de vídeoconferência para localidades que ainda não o possuem.</t>
  </si>
  <si>
    <t>Impossibilidade de conectividade de todas as unidades ao sistema de videoconferência que já dispõem do serviço.                        Impossibilidade para implantação de VC em novas localidades.                               Dificuldade na reposição de equipamentos defeituosos.</t>
  </si>
  <si>
    <t xml:space="preserve">Aquisição de Sistema multiponto RPCS VE  Equipado para 40 conexões HD ou 80 conexões SD </t>
  </si>
  <si>
    <t>Aquisição de um sistema conexão multiponto para modernização e ampliação e substituição da unidade MCU - MGC 10,0 em utilização atualmente no sistema de videoconferência da Cemig.</t>
  </si>
  <si>
    <t>Impossibilidade de conexão entre todos os terminais de sistema de videoconferência. Negativa do fafricante Polycom, em prestar manutenção corretiva na MGC 100, por se tratar de equipamento ultrapassado e sem peças de reposição.</t>
  </si>
  <si>
    <t>2 Medidores de distância a laser, modelo com tecnologia wi-fi.</t>
  </si>
  <si>
    <t>Aquisição de equipamentos para montagem do laboratório de homologação de equipamentos de automação na cidade industrial Q14</t>
  </si>
  <si>
    <t>Aquisição de 1 Equipamento Suparule para permitir a medição de distâncias / Altura.</t>
  </si>
  <si>
    <t>Aquisição de 6 Smartphones para os fiscais de obra, com recurso de internet e boa resolução para registro fotográfico, acesso em campo aos sistemas GESET e GEDEX.Necessidade comum em obra dos fiscais terem que enviar fotos com detalhes de montagem para os engenheiros avaliarem em escritório. Consulta aos documentos de segurança de empreiteiras e acesso a documentos de projeto.</t>
  </si>
  <si>
    <t>Instrumentação Elétrica - Termômetro</t>
  </si>
  <si>
    <t>Instrumentação Elétrica - Osciloscópio</t>
  </si>
  <si>
    <t>GLE-INV-PPE- Aquisição de equipamento talha corrente 3T</t>
  </si>
  <si>
    <t>GLE-INV-PPE- Aquisição de equipamento bomba manual</t>
  </si>
  <si>
    <t>GLE-INV-PPE- Aquisição de equipamento macaco hidraúlico 25T</t>
  </si>
  <si>
    <t>GLE-INV-PPE- Aquisição de equipamento macaco hidraúlico 10T</t>
  </si>
  <si>
    <t>GLE-INV-PPE- Aquisição de equipamento macaco hidraúlico 20T</t>
  </si>
  <si>
    <t xml:space="preserve">GLE-INV-PPE- Aquisição de equipamento Clorímetro Digital Portátil </t>
  </si>
  <si>
    <t>GLE-INV-PPE Aquisição de equipamento Analisador disjuntor
SAP-IW33-CPDE-1600001865</t>
  </si>
  <si>
    <t>GLE-INV-PPE Aquisição de equipamento medidor relação transformador
SAP-IW33-CPDE-1600001866</t>
  </si>
  <si>
    <t>GLE-INV-PPE- Aquisição de equipamento medidor resistência ohmica
SAP-IW33-CPDE-1600001867</t>
  </si>
  <si>
    <t>Aquisição de 01 Calibrador de Processo FLUKE - MG/OE</t>
  </si>
  <si>
    <t>Aquisição de 01 Kit para  montagem de rolamento - MG/OE</t>
  </si>
  <si>
    <t>Aquisição de 02 Deareadores</t>
  </si>
  <si>
    <t xml:space="preserve">Aquisição de 01 Drone + baterias </t>
  </si>
  <si>
    <t xml:space="preserve">1 Drone + baterias </t>
  </si>
  <si>
    <t>2 Deareadores</t>
  </si>
  <si>
    <t>Usinas - Aquisição de Sensores de pressão</t>
  </si>
  <si>
    <t>Usinas - Aquisição de Sensor de proximidade</t>
  </si>
  <si>
    <t>Usinas - Aquisição de Acelerômetros contendo base magnéticas e cabos</t>
  </si>
  <si>
    <t>Usinas - Aquisição de Transdutor de deslocamento diferencial variável linear (LVDT's de comprimentos diversos)</t>
  </si>
  <si>
    <t>Usinas - Aquisição de Sensor de rotação</t>
  </si>
  <si>
    <t>Usinas - Aquisição de Coletor analisador portátil de dados de vibração para a PO/MG</t>
  </si>
  <si>
    <t>Aquisição de 04 Notebooks UTIG</t>
  </si>
  <si>
    <t>Aquisição de Projetor Multimídia</t>
  </si>
  <si>
    <t>HSU-INV-PPE- Aquisição de refrigerador vertical 280L</t>
  </si>
  <si>
    <t>HSU-INV-PPE- Aquisição de ar condicionado</t>
  </si>
  <si>
    <t>GLE-INV-PPE- Aquisição de Equipamento projetor multimídia</t>
  </si>
  <si>
    <t>Aquisição de Ar Condicionado UTIG</t>
  </si>
  <si>
    <t>Aquisição de 02 Aparelhos de ar condicionado cassete 48000 BTU - UHNP</t>
  </si>
  <si>
    <t>Aquisição de Equipamentos para cozinhas, refeitórios e restaurantes</t>
  </si>
  <si>
    <t>Renovação da frota de veículos da Diretoria Executiva - Geração</t>
  </si>
  <si>
    <t>Renovação da frota de veículos da Diretoria Executiva - Transmissão</t>
  </si>
  <si>
    <t>Renovação da frota de veículos da Diretoria Executiva - Distribuição</t>
  </si>
  <si>
    <t>Aumento de despesas com manutenção, indisponibilidade dos veículos.</t>
  </si>
  <si>
    <t>Instalar nos caminhões equipamentos hidraulicos para movimentação, içamento e remoção, que permite carregar, transportar e descarregar equipamentos</t>
  </si>
  <si>
    <t>Comprometer a qualidade dos serviços prestados e  a produtividade das equipes de Rede de Distribuição Subterrânea</t>
  </si>
  <si>
    <t>Aquisição de Caminhão para instalação da cesta aérea isolada para 138KV</t>
  </si>
  <si>
    <t>Aquisição de caminhão para instalação da cesta aérea isolada para 138 kV</t>
  </si>
  <si>
    <t>Comprometer a produtividade das equipes e atendimento aos indices de qualidade de fornecimento da Alta Tensão.</t>
  </si>
  <si>
    <t>Aquisição de carroceria para caminhão com cesta aérea 138KV e montagem de carroceria</t>
  </si>
  <si>
    <t>Aquisição de carroceria para caminhão com cesta aérea 138 kV e Montagem da carroceria</t>
  </si>
  <si>
    <t>Aquisição de cesta aérea 138KV</t>
  </si>
  <si>
    <t>Aquisição de cesta Aérea para Trabalhos em Linha Viva 138KV</t>
  </si>
  <si>
    <t>Aquisição de Retroescavadeira compacta</t>
  </si>
  <si>
    <t>Aquisição de Retroescavadeira compacta para manutenção da via de acesso para trabalho das equipes de Linhas de Distribuição</t>
  </si>
  <si>
    <t>Comprometer a produtividade das equipes, atendimentos emergenciais e aumentar a utilização de recursos de despesas.</t>
  </si>
  <si>
    <t>Comprometer a produtividade das equipes da rede de distribuição subterrânea</t>
  </si>
  <si>
    <t>Aquisição de cesto aéreo acoplado com braço suplementar isolado 138kV</t>
  </si>
  <si>
    <t>Aquisição de cesta aérea acoplado com braço suplementar isolado 138KV</t>
  </si>
  <si>
    <t>Aumento da despesa operacional.</t>
  </si>
  <si>
    <t>Aquisição de ferramentas para as equipes das gerências de manutenção e serviços de campo da MD</t>
  </si>
  <si>
    <t>Comprometer a produtividade das equipes, a qualidade dos serviços prestados  e atendimento aos indices de qualidade de fornecimento da Distribuição.</t>
  </si>
  <si>
    <t xml:space="preserve">Aquisição de equipamentos como plataformas aérea articuladas e guindastes para o processo de manutenção da Transmissão.
Aquisição (físico):
- 5 (cinco) Guindastes até 14 toneladas para instalação em caminhão existente;
- 1 (um) Guindaste até 23 toneladas para instalação no caminhão existente com opcionais de guincho e controle remoto. (preço Hyva);
- 5 (cinco) Guindastes até 23 toneladas para instalação no caminhão existente com opcionais de guincho e controle remoto;
- 2 (duas) Plataformas aéreas articuladas  20 metros;
- 3 (três) Plataformas aéreas articuladas, máxima altura (Acima de 14m);
- 2 (dois) Veículos para instalação da plataforma.
Necessidade de substituição dos atuais equipamentos pelos seguintes problemas:
-Cesto simples, apenas um executante, aumento no tempo de execução das tarefas.
-Dificuldade de entrar ao cesto, risco de queda. Foto 1.
-Limite de altura do Cesto simples de 10 metros, insuficiente para acesso aos equipamentos acima de 345kV e alguns equipamentos de 230kV.
-Cesto simples sem acesso ao piso. Caso ocorra queda de alguma ferramenta ou material no piso do cesto é necessário baixar a lança até o solo. Foto 1.
-Movimentos bruscos da lança, não linear, principalmente no início do movimento tem provocado aumento no tempo de posicionamento dos equipamentos içados e consequentemente possibilidade de danos aos equipamentos e risco para pessoas. 
-Falta de articulações na lança, dificultando o acesso nos equipamentos e nas manobras nos pátios de 138 kV, aumentando o tempo de execução com perda de produtividade. Cestas Masal possui apenas uma articulação, foto 2.
-Acidente com a equipe da CEMIG-D na cidade de Lafaiete, provocou recall, falha de projeto, em todas as cestas aéreas, provocando transtorno nas equipes e reprogramação de diversos serviços.
</t>
  </si>
  <si>
    <t>Aquisição de uma máquina fotográfica Semi profissional</t>
  </si>
  <si>
    <t>Aquisição de 4 máquinas fotográficas digital com Zoom ótico maior que 28X</t>
  </si>
  <si>
    <t>A fiscalização, no solo, da montagem de estrturas em LD´s , pórticos etc.. Durante o pre-comissionamento, ocasionando o retrabalho do comissionamento das equipes de LD´s regionais.</t>
  </si>
  <si>
    <t>Modernização do Parque Microinformática D</t>
  </si>
  <si>
    <t>TI00315</t>
  </si>
  <si>
    <t xml:space="preserve">Licenciamento IBM Sterling
</t>
  </si>
  <si>
    <t>Renovação das licenças do software HP SERVICE MANAGER.</t>
  </si>
  <si>
    <t>Construção de um sistema para a área de serviços corporativos compartilhados, baseado na modelagem de processo de negócio; Padronização e Unificação de ferramentas usadas nos processos assumidos pela superintendência SC.</t>
  </si>
  <si>
    <t>Baixa produtividade das equipes centralizadas; Falta de padronização das ferramentas utilizadas; Demora no atendimento aos serviços corporativos compartilhados.</t>
  </si>
  <si>
    <t>TI01816</t>
  </si>
  <si>
    <t>Aquisição de Equipamento Móvel para Inspeção de Rede</t>
  </si>
  <si>
    <t>Sistema de Gestão de Árvores - GDIS AR</t>
  </si>
  <si>
    <t>Adequação do GeoArvores e adequação à arquitetura GDIS em novo módulo integrado. Construção do processo de inspeção de árvores com registro de podas e limpeza de faixa, manutenção dos dados de árvores, incorporação do P&amp;D509, integração com o processo de manutenção.</t>
  </si>
  <si>
    <t>Não efetuar gestão e priorização de podas e limpezas de faixa de maneira eficiente incorrendo em riscos de utilização de orçamento disponível de forma empírica e pouco eficaz.</t>
  </si>
  <si>
    <t>Duplicidade de equipe para cadastramento em paralelo em sistemas distintos; Riscos operacionais por divergência na rede cadastrada e rede operada.</t>
  </si>
  <si>
    <t xml:space="preserve">                        -  </t>
  </si>
  <si>
    <t xml:space="preserve">                         -  </t>
  </si>
  <si>
    <t xml:space="preserve">                          -  </t>
  </si>
  <si>
    <t xml:space="preserve">                       -  </t>
  </si>
  <si>
    <t>Aquisição de uma central telefônica para migração do Sistema de Telecomunicações da Sala de Telecomunicações para a Sala de Telefonia.</t>
  </si>
  <si>
    <t>Sistemas de Ar Condicionado da Distribuidora</t>
  </si>
  <si>
    <t>Aquisição de Sistemas de Ar Condicionado da Distribuidora para estações de comunicação</t>
  </si>
  <si>
    <t>Queima dos equipametos de comunicaçõ por temperatura alta nas estações de comunicação</t>
  </si>
  <si>
    <t>Sistemas de Balisamento Noturno da Distribuidora</t>
  </si>
  <si>
    <t>Aquisição de Sistemas de Balisamento Noturno da Distribuidora para estações de comunicação</t>
  </si>
  <si>
    <t>Colisão de aeronaves, multas pelos órgãos competentes</t>
  </si>
  <si>
    <t>Bancos de Baterias da Distribuidora</t>
  </si>
  <si>
    <t>Aquisição de conjuntos de Bancos de Baterias da Distribuidora para estações de comunicação</t>
  </si>
  <si>
    <t>Perda de comunicação por falta de alimentação comercial, penalidades previstas em copntrato</t>
  </si>
  <si>
    <t>Centrais Telefônicas da Distribuidora</t>
  </si>
  <si>
    <t>Aquisição de Centrais Telefônicas da Distribuidora</t>
  </si>
  <si>
    <t>Falha de comunicação com as equipes regionais, aumento do custo de O&amp;M</t>
  </si>
  <si>
    <t>Equipamentos de Linha Óptica da Distribuidora</t>
  </si>
  <si>
    <t>Aquisição de Equipamentos de Linha Óptica da Distribuidora para estações de comunicação</t>
  </si>
  <si>
    <t>Ferramentas manual da Distribuidora</t>
  </si>
  <si>
    <t>Aquisição Ferramentas manual da Distribuidora para suporte e manutenação em estações de comunicação</t>
  </si>
  <si>
    <t>Aumento de tempo de reparo, riscos ergométricos</t>
  </si>
  <si>
    <t>Fontes de Alimentação da Distribuidora</t>
  </si>
  <si>
    <t>Instrumentos da Distribuidora</t>
  </si>
  <si>
    <t>Aquisição de Instrumentos da Distribuidora  para suporte e manutenção em estações de comunicação</t>
  </si>
  <si>
    <t>Auemento do tempo de reparo, risco de queima de equipamentos por uso de instrumentos inadequados</t>
  </si>
  <si>
    <t>Multiplexadores da Distribuidora</t>
  </si>
  <si>
    <t>Aquisição de Multiplexadores da Distribuidora para estações de comunicação</t>
  </si>
  <si>
    <t>Sistemas Rádios da Distribuidora</t>
  </si>
  <si>
    <t>Aquisição de Sistemas Rádios da Distribuidora para estações de comunicação</t>
  </si>
  <si>
    <t>Remotas de Telecontrole da Distribuidora</t>
  </si>
  <si>
    <t>Aquisição de Remotas de Telecontrole da Distribuidora para estações de comunicação</t>
  </si>
  <si>
    <t>Redes Ópticas da Distribuidora</t>
  </si>
  <si>
    <t>Construção de Redes Ópticas da Distribuidora para interligação ao backbone de comunicação e redução de alugueis de links</t>
  </si>
  <si>
    <t>Redes Ópticas da Transmissora</t>
  </si>
  <si>
    <t>Construção de Redes Ópticas da Geradora para interligação ao backbone de comunicação</t>
  </si>
  <si>
    <t>Perda de comunicação por falta de alimentação comercial, penalidades previstas em contrato</t>
  </si>
  <si>
    <t>Redes Ópticas da Geradora</t>
  </si>
  <si>
    <t>Comunicação via Satélite</t>
  </si>
  <si>
    <t>Telefonia</t>
  </si>
  <si>
    <t>TI00917</t>
  </si>
  <si>
    <t>TI01415</t>
  </si>
  <si>
    <t>TI01115</t>
  </si>
  <si>
    <t>TI01515</t>
  </si>
  <si>
    <t>TI01017</t>
  </si>
  <si>
    <t>TI01117</t>
  </si>
  <si>
    <t>Impacto no atendimento aos clientes; Defasagem tecnológica;</t>
  </si>
  <si>
    <t>TI01715</t>
  </si>
  <si>
    <t>Migração SPF visando compatibilizar as soluções de GED baseadas no SPF 2014, para simplificação e evolução dos ambientes produtivos destas ferramentas.</t>
  </si>
  <si>
    <t>TI02515</t>
  </si>
  <si>
    <t>TI02316</t>
  </si>
  <si>
    <t>TI00617</t>
  </si>
  <si>
    <t>Desenvolvimento de um barramento de serviços comerciais usando a Arquitetura Orientada a Serviços - SOA</t>
  </si>
  <si>
    <t>TI00517</t>
  </si>
  <si>
    <t>TI00417</t>
  </si>
  <si>
    <t>TI01317</t>
  </si>
  <si>
    <t>Descumprimento contratual perante a SAP</t>
  </si>
  <si>
    <t>Uso de software não adequado para a geração de informaçãoes ao órgão regulador</t>
  </si>
  <si>
    <t>TI01813</t>
  </si>
  <si>
    <t>Licenciamento SAS</t>
  </si>
  <si>
    <t>Atualização da plataforma de software do instituto SAS em uso da empresa, para atendimento aos requisitos regulatórios.</t>
  </si>
  <si>
    <t>Defasagem tecnológica perante o software usado no setor de energia para atendimento regulatório.</t>
  </si>
  <si>
    <t>TI02217</t>
  </si>
  <si>
    <t>Desenvolvimento GEDEX</t>
  </si>
  <si>
    <t>Desenvolvimento da solução GEDEX</t>
  </si>
  <si>
    <t>Indisponibilidade das soluções tecnológicas para todos os usuários; Atrasos nos procedimentos e processos das equipes nas áreas de negócio; Ociosidade dos usuários que ficam aguardando a liberação das licenças em uso (fila de espera).</t>
  </si>
  <si>
    <t>Aquisição Solução REINF</t>
  </si>
  <si>
    <t>Aquisição da solução para atendimento à obrigação junto à RFB, relativa a Escrituração Fiscal Digital - REINF</t>
  </si>
  <si>
    <t>Descumprimento de obrigações perante órgão federais.</t>
  </si>
  <si>
    <t>Criação de soluções baseadas nos fluxos criados pela notação de modelagem de processo de negócios - BPM</t>
  </si>
  <si>
    <t>Falta de otimização e evolução para os processos empresariais</t>
  </si>
  <si>
    <t>Atualização da versão do software de gerenciamento de acessos da SAP - Access Control</t>
  </si>
  <si>
    <t>Falha de controles SOX</t>
  </si>
  <si>
    <t>Barramentos de Integração de Sistemas</t>
  </si>
  <si>
    <t>Construção de barramentos de serviço para a integração e padronização de acessos às informações corporativas mais consumidas, usando o conceito SOA - Arquitetura Orientada a Serviços</t>
  </si>
  <si>
    <t>Multiplicação de interfaces e duplicidade ou desencontro de informações</t>
  </si>
  <si>
    <t>Desenvolvimento web de novos serviços comerciais nos canais de atendimento oficiais da Cemig</t>
  </si>
  <si>
    <t>Falta de canais de atendimento disponíveis, aumento de clientes nas agências de atendimento presencial da Cemig.</t>
  </si>
  <si>
    <t>Atualização da versão do software de gerenciamento de riscos da SAP - Risk Management</t>
  </si>
  <si>
    <t>Aquisição de novas licenças do softare de painéis de informação - QlikView</t>
  </si>
  <si>
    <t>Falta de licenças para atendimento das áreas solicitantes de painéis de informação.</t>
  </si>
  <si>
    <t>Migração do modelo de tarifas usado na Cemig para o modelo TAXBRA</t>
  </si>
  <si>
    <t>Continuidade de uso de um modelo de tarifas inadequado na Companhia.</t>
  </si>
  <si>
    <t>Adequação do SAP para emissão de NFE de Entrada</t>
  </si>
  <si>
    <t>Falha nas retenções de impostos e tarifas.</t>
  </si>
  <si>
    <t>Atualização do site da Cemig na internet e do site da intranet corporativa (Cemignet 2.0).</t>
  </si>
  <si>
    <t>Imagem da Empresa prejudicada e associada ao antigo e desatualizado.</t>
  </si>
  <si>
    <t>Licenciamento dos produtos base do sistema Atlantis</t>
  </si>
  <si>
    <t>Falha no controle de ativos da DDC</t>
  </si>
  <si>
    <t>Desenvolvimento de funcionalidades inerentes aos processos da DDC dentro do sistema Atlantis</t>
  </si>
  <si>
    <t>Inconformidade do sistema com o processo da distribuição</t>
  </si>
  <si>
    <t xml:space="preserve">Atualização tecnológica do sistema de gestão de Frota da Cemig, que está em uso desde 2004, muito obsoleto e defasado em relação ao processo de negócio. </t>
  </si>
  <si>
    <t>Paralisação das funcionalidades do sistema, em função do longo tempo de sua existência.</t>
  </si>
  <si>
    <t>Aquisição de solução SAP para o uso e aprovações em dispositivos móveis</t>
  </si>
  <si>
    <t>Falta de usa solução mais moderna para as aprovações gerenciais relativas ao sistema SAP na Cemig.</t>
  </si>
  <si>
    <t>Incapacidade de atendimento de solicitações das áreas de negócio da Cemig, relativas aos sistemas.</t>
  </si>
  <si>
    <t>Falta de suporte e incompatibilidade do produtos com o sistema operacional nos servidores de produção da Cemig.</t>
  </si>
  <si>
    <t>TI02216</t>
  </si>
  <si>
    <t>TI01114</t>
  </si>
  <si>
    <t>SISJUR - Novo Sistema Jurídico</t>
  </si>
  <si>
    <t>Construção do novo sistema jurídico, em curso desde 2013.</t>
  </si>
  <si>
    <t>Obsolescência do sistema antigo; falta de interface com os sistemas legados;</t>
  </si>
  <si>
    <t>TI01315</t>
  </si>
  <si>
    <t>Programa de cálculo de janela de travessia e balanço de cabos</t>
  </si>
  <si>
    <t>Cálculo de janelas de travessias de MD sob LD e de balanço de cabos.
8 licenças.</t>
  </si>
  <si>
    <t xml:space="preserve">Atendimento à demanda continuará com a EA/EP, consumindo recurso humano de um profissional em tempo integral e comprometendo seu desempenho e o atendimento às demandas de expansão. </t>
  </si>
  <si>
    <t>Programa para substituição do Sistproj</t>
  </si>
  <si>
    <t>Programa para cálculo de rotinas de projetos de LD.
2 licenças</t>
  </si>
  <si>
    <t>Paralização de atividades de projetos executivos de LD com comprometimento de prazos e custos dos planos de expansão.
Impossibilidade de realizar a elaboração e a conferência de projetos contratados que utilizem resultados destas rotinas, que são comuns.</t>
  </si>
  <si>
    <t>PLS-CADD</t>
  </si>
  <si>
    <t>Aquisição de 2 licenças do software PLS-CADD</t>
  </si>
  <si>
    <t>Comprometimento ao atendimento dos projetos de expansão do ciclo tarifário (2018/2022).
Comprometimento da produtividade da equipe devido à indisponibilidade de licenças suficientes para trabalhar com o SPELT.</t>
  </si>
  <si>
    <t>Aquisição de licenças de Sharepoint EPM</t>
  </si>
  <si>
    <t>Considerando o cenário 2018/19 para migração de versão, a Microsoft deve soltar uma nova versão em 2019, o que automaticamente para atualização do 2013, sendo neste caso necessário irmos para o mínimo 2016. Se formos para outras tecnologia, devemos pensar no EPM também, pois a base dele é o SharePoint. Não que ele precisa ser substituído por causa da alteração do SharePoint, mas é um ponto a observar.</t>
  </si>
  <si>
    <t xml:space="preserve">Sobre recurso é preciso saber se isso é colocado na conta da casa ou se é algo que devemos aumentar e já inserir no rateio percentual, visto que o SharePoint, assim como EPM, estão com versão 2010 que já não mais recebe atualização. </t>
  </si>
  <si>
    <t>Construção de sistema para dispositivo móvel integrado ao Atlantis/GDIS para projeto de rede em campo e recebimento de obras.</t>
  </si>
  <si>
    <t>Perda de oportunidade de ganho de produtividade no processo de elaboração e execução de projetos de expansão da rede de distribuição; Perda de oportunidade de visibilidade e controle de obras e previsibilidade de realização.</t>
  </si>
  <si>
    <t>Mobilidade - Aquisição de Equipamento Móvel para Projeto e Recebimento de Obras</t>
  </si>
  <si>
    <t>Aquisição de equipamento móvel (tablets) para desenho de projetos e recebimento de obras de rede distribuição em campo.</t>
  </si>
  <si>
    <t>Solução de  Monitoramento de Rede</t>
  </si>
  <si>
    <t>Solução de Monitoramento de Rede  para  prover visibilidade em tempo real e histórica de soluções Operativas. Objetiva garantir os níveis adequados de disponibilidade dos serviços.</t>
  </si>
  <si>
    <t>Indisponibilidade e baixo desempenho de aplicações críticas por falta de visibilidade e Gerenciamento.</t>
  </si>
  <si>
    <t>Gateway de Acesso à Internet e Acesso a Email</t>
  </si>
  <si>
    <t>Solução de Proxys de acesso à
 Internet e gateway de correio eletrônico, que visa proteger a rede interna da Cemig contra acessos Indevidos à Internet.</t>
  </si>
  <si>
    <t>Impossibilidade de controle no acesso à Internet e risco de Invasões decorrentes de acessos a sites e páginas com virus e conteúdos maliciosos.</t>
  </si>
  <si>
    <t>Solução para proteção da rede Cemig contra ataques provenientes da Internet</t>
  </si>
  <si>
    <t>Invasões a aplicações e ambientes críticos, com indisponibilidade de ambientes Operativos e Corporativos.</t>
  </si>
  <si>
    <t>Solução de APT - Proteção contra ataques avançados e direcionados a estruturas de rede e sistemas da Cemig.</t>
  </si>
  <si>
    <t>Esta solução protege a rede Cemig contra ataques do tipo APT, que são ataques avançados e direcionados a um alvo específico. Estes ataques visam retirar de operação sistemas críticos.</t>
  </si>
  <si>
    <t>Indisponibilidade e baixo desempenho  de ambientes e aplicações operativas e corporativas críticas, roubos bem sucedidos de Informações.</t>
  </si>
  <si>
    <t>Firewall Corporativo</t>
  </si>
  <si>
    <t>Solução de Rede Baseada em Firewall para proteção de Rede Corporativa</t>
  </si>
  <si>
    <t>Computadores infectados ou usuários não autorizados podem ter acesso à rede, provocando infecções, roubo de informações, indisponibilidade de serviços etc...</t>
  </si>
  <si>
    <t>Firewall para implantação de Internet Descentralizada</t>
  </si>
  <si>
    <t>Solução de Rede Baseada em Firewall para implantação de acesso descentralizado à Internet</t>
  </si>
  <si>
    <t>Necessidades constantes de aumento de links, sem opção de trafegar dados menos prioritários por canais de mais baixo custo.</t>
  </si>
  <si>
    <t>Firewall para Segurança de Ses</t>
  </si>
  <si>
    <t>Solução de Rede Baseada em Firewall paragarantir segurança de borda para Ses</t>
  </si>
  <si>
    <t>Riscos de Invasão a redes de Ses provocando indisponibilidade e perda de Operação por parte dos Centros de Gerência</t>
  </si>
  <si>
    <t>Equipamentos para as redes LAN dos sites do interior</t>
  </si>
  <si>
    <t>Troca de equipamentos de rede LAN de sites do interior de Minas, em função de obsolescência do parque</t>
  </si>
  <si>
    <t>Alto índice de defeitos e falhas nestes equipamentos provocando indisponibilidades de rede das localidades onde eles estão instalados.</t>
  </si>
  <si>
    <t>Equipamentos para as redes WAN dos sites do interior</t>
  </si>
  <si>
    <t>Troca de equipamentos de rede WAN das cidades do interior de Minas, em função de obsolescência do parque e implantação de 10 roteadores em estações repetidoras (WAN 2)</t>
  </si>
  <si>
    <t xml:space="preserve">Aquisição de licenciamento de 
software Antivirus </t>
  </si>
  <si>
    <t>Infecção de microcomputadores da Cemig, provocando indisponibiloidade e roubo de informações</t>
  </si>
  <si>
    <t>Merit Conectividade - Triângulo  e Metropolitano</t>
  </si>
  <si>
    <t>Equipamentos de Rede para as
 Rota triângulo e metropolitana</t>
  </si>
  <si>
    <t>Risco de não aproveitamento das rotas de rádio triângulo e metropolitana, com impossilibilidade  de interligação à rede, de localidades próximas a estas rotas.</t>
  </si>
  <si>
    <t>Aquisição de software específicos para estudos de enlace e cobertura</t>
  </si>
  <si>
    <t>EP/IN</t>
  </si>
  <si>
    <t>Débora Alvarenga</t>
  </si>
  <si>
    <t xml:space="preserve">Aplicativo para Tramitação de Documentação Técnica </t>
  </si>
  <si>
    <t xml:space="preserve">Impactos em claims contratuais, cronogramas de obras e rotinas da Engenharia de G e T. </t>
  </si>
  <si>
    <t>Aquisição de Produtos OSISoft (PI System)</t>
  </si>
  <si>
    <t>Controle de acesso Interior</t>
  </si>
  <si>
    <t>Instalar catracas e controle de acesso nos prédios da Cemig localizados no interior do Estado</t>
  </si>
  <si>
    <t>Dificuldade no controle e identificação de pessoas e, circulação no interior das unidades do interior.</t>
  </si>
  <si>
    <t>Ter equipamentos de reserva para reposição imediata.</t>
  </si>
  <si>
    <t>Indisponibilidade dos equipamentos atuais.</t>
  </si>
  <si>
    <t>Equipamentos de suporte CFTV e Controle de Acesso</t>
  </si>
  <si>
    <t>Video Monitoramento Analítico em 12 usinas</t>
  </si>
  <si>
    <t>Instalação de Câmeras  para monitoramento de eventos e ocorrencias no interior das Usinas</t>
  </si>
  <si>
    <t>Inibir invasões, furtos e monitorar o acesso de pessoas na uisnas</t>
  </si>
  <si>
    <t>Perda do AVCB, multas ambientais, contaminação de solo</t>
  </si>
  <si>
    <t>Licença do programa TF_SE</t>
  </si>
  <si>
    <t>Programa para calculo das trações e flechas em barramentos flexíveis em subestações</t>
  </si>
  <si>
    <t>Comprometimento de atendimento aos projetos de expansão no prazo desejado dentro do ciclo tarifário.</t>
  </si>
  <si>
    <t>Aquisição camara climática</t>
  </si>
  <si>
    <t>Equipamento de testes de materiais e componentes eletricos e eletronicos em laboratorio, com temperatura e umidade programaveis</t>
  </si>
  <si>
    <t xml:space="preserve">Tem como objetivo utilizar critérios para homologação de medidores eletrônicos visando levantar sua vida útil(13 anos), por meio do ensaio de vida acelerada, onde o medidor é submetido a câmara climática com temperatura de 85°C e 87% de umidade, durante um período de tempo calculado com referencia na NBR16078. A aquisição de uma câmara climática pela CEMIG é de essencial importância para o acompanhamento/verificação da conformidade do modelo aprovado no projeto Sinergia, ou seja, possibilitar as verificações posteriores nos medidores de fornecimento, garantindo a conformidade com o produto aprovado nos ensaios de vida acelerada. Estes testes evitaram erro no faturamento e de custos de manutenção. </t>
  </si>
  <si>
    <t>Aquisição de Caminhão e Guindaste Hidráulico 25 toneladas para RDS</t>
  </si>
  <si>
    <t>Aquisição de caminhão e equipamento hidraulico para movimentação, içamento e remoção, que permite carregar, transportar e descarregar equipamentos de até 25 toneladas</t>
  </si>
  <si>
    <t>Sistema de Controle e Suporte</t>
  </si>
  <si>
    <t>Desenvolvimento de software para atividades voltadas para Contratos de Suporte.</t>
  </si>
  <si>
    <t>Acompanhamento manual das atividades, aumentando o risco de remuneração indevida por produtividade.</t>
  </si>
  <si>
    <t>Geração Total</t>
  </si>
  <si>
    <t>Transmissão Total</t>
  </si>
  <si>
    <t>Holding Total</t>
  </si>
  <si>
    <t xml:space="preserve">GLE-INV-PPE- Aquisição de equipamento endoscópio sonda 3m </t>
  </si>
  <si>
    <t>Descrição: MG/LE: Aquisição de (1) equipamento endoscópio sonda 3m</t>
  </si>
  <si>
    <t>Aquisição de espião rede elétrica COS/SEs</t>
  </si>
  <si>
    <t>Aquisição de 01 bússola de Geólogo</t>
  </si>
  <si>
    <t>Impossibilidade de diagnósticos corretos e de ajustes/parametrização das Usinas.</t>
  </si>
  <si>
    <t>1 Bússola</t>
  </si>
  <si>
    <t xml:space="preserve">Aquisição de 01 Compressores de Ar </t>
  </si>
  <si>
    <t xml:space="preserve">1 Compressores de Ar </t>
  </si>
  <si>
    <t>Unidade Termovácuo de tratamento de óleo Lubrificante</t>
  </si>
  <si>
    <t>CARRETA TANQUE CAP. 25.000LT TRANSP. OLEO ISOLANTE</t>
  </si>
  <si>
    <t xml:space="preserve">Paralisação das atividades de manutenção alta tensão </t>
  </si>
  <si>
    <t>Aquisição de 5 projetores multimídia</t>
  </si>
  <si>
    <t>Construção de 2 muros</t>
  </si>
  <si>
    <t>Construção de 2 muros: SE Mesquita e Taquaril</t>
  </si>
  <si>
    <t>Construção de 2 abrigos para resíduos perigosos e inflamáveis</t>
  </si>
  <si>
    <t>Construção de 2 abrigos para resíduos perigosos e inflamáveis na SE Emborcação</t>
  </si>
  <si>
    <t>Aquisição de mobiliário para atender a demandas de reposição por obsolescência ao longo dos 5 anos</t>
  </si>
  <si>
    <t>Aquisição de mobiliário para atender cidades do interior do estado para otimização da ocupação predial, dando suporte ao Estudo Estratégico de Ativos</t>
  </si>
  <si>
    <t>Aumento da área construída para viabilizar a liberação de um imóvel.</t>
  </si>
  <si>
    <t>Aquisição de mobiliário para atender ao Estudo Estratégico de Ativos (EEA)</t>
  </si>
  <si>
    <t xml:space="preserve">Sucateamento do ferramental das equipes de transporte e movimentação de cargas especias, elevados custos de manutenção, grande indisponibilidades por falta de peças de reposição, não atendimento dos prazos pactuados dos atendimentos às,  emergências, serviços programados e de  manutenção do sistema elétrico de potência- sep, dificuldade de roteirização em função do comprimento do conjunto transportador risco de impactos negativos dada as restrições gerados na infraestrutura viária, ambiental,  mobilidade, acessibilidade às instalações(ses, usinas, oficinas manutenção); 
Aplicação de multas expressivas à cemig, por interrupção do fornecimento de energia a consumidores em limites exorbitantes, fora dos previstos em lei, com impactos diretos no DEC, FEC, DIC e DMIC.
</t>
  </si>
  <si>
    <t>Semirreboque modular articulado tipo linha de eixo (06 linhas) para transporte especial de cargas indivisíveis e excedentes de peso e/ou dimensões, para atender ao sistema elétrico de potência -SEP</t>
  </si>
  <si>
    <t>Ronnie de Lima Diniz</t>
  </si>
  <si>
    <t>Licença do software Logic Linx Hardkey</t>
  </si>
  <si>
    <t>Aquisição de Hardkey software Logic Linx</t>
  </si>
  <si>
    <t>Registro Eletrônico de Ponto - REP</t>
  </si>
  <si>
    <t>Infraestrutura de Comunicação para o Plano de Ações Emergências - PAE em Usinas da Geração Cemig GT</t>
  </si>
  <si>
    <t>Software a ser desenvolvido por empresa de TI e tem como produto um aplicativo para Celular que relacione com os COMPDECs( Defesa Civil dos municípios) e Comunidades do entorno dos empreendimentos( barragens).</t>
  </si>
  <si>
    <t>Aquisição de 02 Notebooks - MG/OE</t>
  </si>
  <si>
    <t>Aquisição de 02 Aparelhos Notebooks - MG/OE</t>
  </si>
  <si>
    <t>Risco de penalidades por descumprimento da legislação ANEEL e ONS.</t>
  </si>
  <si>
    <t xml:space="preserve">Resumo captação de infraestrutura ciclo 2018/2022 </t>
  </si>
  <si>
    <t>Obra de estabilização de 02 taludes ao lado das escadas entre o prédio 20 e 21 do Anel Rodoviário</t>
  </si>
  <si>
    <t>AR - P21 - Execução de 2 Muros de Arrimo</t>
  </si>
  <si>
    <t>Reforma total e impermeabilização do telhado do imóvel Q3 - Bloco A e B - Agência de Atendimento</t>
  </si>
  <si>
    <t>Desintalação e remoção do telhado existente e troca total por telhado metálico novo e impermeabilização de áreas abertas.</t>
  </si>
  <si>
    <t>Adequação do Patio de Trafos em cumprimento do condicionante - CDA Igarapé</t>
  </si>
  <si>
    <t>Aquisição Impressora LES</t>
  </si>
  <si>
    <t>Solução de IPSs (Sistema de Proteção contra ataques provenientes da Internet) - Equipamentos SEDE e Aureliano Chaves</t>
  </si>
  <si>
    <t>Sistema Video Wall</t>
  </si>
  <si>
    <t>Equipamento de Transmissão COD/COS</t>
  </si>
  <si>
    <t>Descumprimento de controles de Auditoria e riscos de ataques em função de não correlação de logs de segurança</t>
  </si>
  <si>
    <t>Proteção Gateway Exchange</t>
  </si>
  <si>
    <t>Antivirus para verificação de ameaças em caixas particulares de emails</t>
  </si>
  <si>
    <t>Contaminação com virus e outros Malwares de arquivos contidos em pastas particulares do exchange</t>
  </si>
  <si>
    <t>Renovação softwares de gerência de rede Cisco</t>
  </si>
  <si>
    <t>Softwares de Gerência de Rede Prime, ISE, DHCP, IPAM, MSE, Provision, APIC-EM, Call manager Cisco</t>
  </si>
  <si>
    <t>Riscos de indisponibilidade de Rede por falta de gerência das soluções adotadas.</t>
  </si>
  <si>
    <t>Sistema SAM</t>
  </si>
  <si>
    <t>TI02817</t>
  </si>
  <si>
    <t>Análise e Desenvolvimento Sistema Retrocálculo</t>
  </si>
  <si>
    <t>Contratação dos serviços de desenvolvimento nos ambientes SAP ECC e SAP CCS.</t>
  </si>
  <si>
    <t xml:space="preserve"> Atrasos nos procedimentos e processos das equipes nas áreas de negócio (engenharia e recursos humanos); Multas pelo não atendimento dos compromissos obrigatórios dentro do prazo esperado pelos agentes governamentais.</t>
  </si>
  <si>
    <t>Antivirus para 9500 estações de trabalho e servidores</t>
  </si>
  <si>
    <t>Sistema de Gestão de Leituras - SGL</t>
  </si>
  <si>
    <t>Construção do módulo SGL-WEB</t>
  </si>
  <si>
    <t xml:space="preserve"> NA</t>
  </si>
  <si>
    <t>Reimplantação do HR (Back to Standard)</t>
  </si>
  <si>
    <t>Migração Ponto Negativo para Positivo (SAP HR)</t>
  </si>
  <si>
    <t>Upgrade do ION ENTERPRISE</t>
  </si>
  <si>
    <t>Atualização de versão do sistema de gestão de medição de fronteira.</t>
  </si>
  <si>
    <t>Desenvolvimento do Sistema de Recuperação de Perdas Comerciais</t>
  </si>
  <si>
    <t>Evolução do Sistema de Gestão - Cemig Fácil</t>
  </si>
  <si>
    <t>Novo Sistema de Controle de Documentos Regulatórios</t>
  </si>
  <si>
    <t>Front End - Saúde e Segurança do Trabalho (EH&amp;S)</t>
  </si>
  <si>
    <t>Readequações Rede Operativa</t>
  </si>
  <si>
    <t>Aquisição de equipamentos para readequações da Rede Operativa, incluindo: Spare para Rede Operativa; Projetos Executivos do Aureliano Chaves incluindo projetos de  Centros de Fiação, COD, COS, Centro de Medição e as duas  SEs do  Ed. Aureliano Chaves; Aditivo de 2 localidades do projeto Merit Norte SUL (Barbacena e Lafaiete); Equipamentos de Rede para Interligação do Ed. Aureliano Chaves e o Barro Preto; Equipamentos para Moving do CGR (atualmente na Itambé) para a Sede; Equipamentos de migração do BackBone da  Rede de Dados Subterrânea da SE Centro 1 para a SE Centro 2; Equipamentos de Rede (Roteadores Cisco IE3000) para Separação dos Anéis da RDS em função de problemas de convergência atuais.</t>
  </si>
  <si>
    <t>Indisponibilidades de estruturas de rede Operativa como COS, COD. Indisponibilidades da Rede Subterrânea de Dados, Não migração da SE Centro 1 para a SE Centro2</t>
  </si>
  <si>
    <t>Software para Análise de Vulnerabilidades em Redes e Sistemas</t>
  </si>
  <si>
    <t>Aquisição de ferramenta para análise de vulnerabilidades em Redes e Sistemas. Vulnerabilidades em redes e sistemas são utilizadas por atacantes cibernéticos para o roubo de informações confidenciais e invasão de redes corporativas e, se não forem identificadas e corrigidas antes que sejam exploradas, podem causar a interrupção total ou parcial dos negócios da Empresa. No processo de segurança da informação existem medidas preventivas e corretivas que podem ser tomadas de acordo com a situação de risco e a  linha do tempo.  A análise de vulnerabilidades é uma atividade que ocorre na fase de prevenção, onde ainda é possível evitar que uma ameaça explore uma vulnerabilidade e traga prejuízos financeiros e/ou à imagem da Cemig.</t>
  </si>
  <si>
    <t>Descontinuidade de serviços informatizados
Roubo de informações confidenciais e invasão de redes corporativas</t>
  </si>
  <si>
    <t>Franco Menho Silva</t>
  </si>
  <si>
    <t xml:space="preserve">Aquisição de 15 tablets </t>
  </si>
  <si>
    <t xml:space="preserve">Aquisição de 15 tablets para atendimento e utilização do Sistema especialista de gestão de emergências; treinamentos e simulados relacionados ao Plano de Atendimento de Emergência (PAE); leitura de instrumentação de auscultação de barragens; vistorias de segurança de barragens. </t>
  </si>
  <si>
    <t>Ivan Sérgio Carneiro</t>
  </si>
  <si>
    <t xml:space="preserve">Aquisição/atualização de Servidores x86 </t>
  </si>
  <si>
    <t>Aquisição SIGGA Brizzo</t>
  </si>
  <si>
    <t>Diego Balbi</t>
  </si>
  <si>
    <t>Pedro Alberto Castello Branco Resende</t>
  </si>
  <si>
    <t>Além da não conformidade legal, envolve riscos de falha de comunicação para a comunidade e Defesa Civil.</t>
  </si>
  <si>
    <t>Aplicativo para Tramitação de Documentos  (processo de Engenharia do proprietário - Customização GEDEX)</t>
  </si>
  <si>
    <t>Rogério Elias</t>
  </si>
  <si>
    <t>Sebastião Jacinto</t>
  </si>
  <si>
    <t>Aquisição de equipamentos e mobiliário para o CGR</t>
  </si>
  <si>
    <t>Risco de afastamento de funcionário.
Risco de processos contra a Cemig.
Aumento do horário de intervalo de descanso do operador.
Não atendimento as normas de operação.</t>
  </si>
  <si>
    <t>Aquisição de 6 cadeiras e 1 geladeira para atender  aos operadores de Telecom durante a escala 24/7.</t>
  </si>
  <si>
    <t>Ian Garcia</t>
  </si>
  <si>
    <t>Kit movimentação circuito / sistema pneumático para movimentação mecânica de cargas de peso e dimensão elevado a ser instalado em caminhão truck para equipe de movimentação de cargas especiais</t>
  </si>
  <si>
    <t>TI03217</t>
  </si>
  <si>
    <t>TI03617</t>
  </si>
  <si>
    <t>TI03317</t>
  </si>
  <si>
    <t>AquisIção de Smartfone para os fiscais de obra, com recurso de internet e boa resolução para registro fotográfico, acesso em campo aos sistemas GESET e GEDEX.</t>
  </si>
  <si>
    <t>Construção de um sistema para a prevenção e recuperação de perdas comerciais.</t>
  </si>
  <si>
    <t>Crescimento das perdas comerciais que impactam a receita; Diminuição da arrecadação.</t>
  </si>
  <si>
    <t>Substituição do sistema Condor - Controle de Documentos Regulatórios.</t>
  </si>
  <si>
    <t>Ocorrência de falhas na operação e na gestão do sistema; Impacto no processo de envio e recepção de documentos.</t>
  </si>
  <si>
    <t>Ocorrência de falhas na operação e na gestão do sistema; Impacto no fluxo de arrecadação da empresa.</t>
  </si>
  <si>
    <t>TI/IO</t>
  </si>
  <si>
    <t>TI/SI</t>
  </si>
  <si>
    <t>TI/RT</t>
  </si>
  <si>
    <t>CO</t>
  </si>
  <si>
    <t>Francisco Elson</t>
  </si>
  <si>
    <t>Carlos Araújo</t>
  </si>
  <si>
    <t>Álisson Costa</t>
  </si>
  <si>
    <t>Heberte Faria</t>
  </si>
  <si>
    <t>Roberto Proença</t>
  </si>
  <si>
    <t>Roberto Sebastião</t>
  </si>
  <si>
    <t>Sérgio Mourthé</t>
  </si>
  <si>
    <t>Giovani Davi</t>
  </si>
  <si>
    <t>Aquisição de Projetor Multimídia MG/CS</t>
  </si>
  <si>
    <t>Aquisição de Projetor Multimidia MG/NT</t>
  </si>
  <si>
    <t>Aquisição de Projetor Multimidia MG/NT-1</t>
  </si>
  <si>
    <t>AQUISIÇÃO DE PROJETORES SC</t>
  </si>
  <si>
    <t>Projetores multimídia RH/EC</t>
  </si>
  <si>
    <t>Aquisição de Equipamentos de Ar Condicionado G</t>
  </si>
  <si>
    <t>Aquisição de Equipamentos de Ar Condicionado D</t>
  </si>
  <si>
    <t>Modernização do Parque Microinformática (CORPORATIVO) G</t>
  </si>
  <si>
    <t>Modernização do Parque Microinformática (CORPORATIVO) T</t>
  </si>
  <si>
    <t>Modernização do Parque Microinformática H</t>
  </si>
  <si>
    <t>Programa de Substituição e Modernização de Ferramentas MD/CS</t>
  </si>
  <si>
    <t>Programa de Substituição e Modernização de Ferramentas EM/CE</t>
  </si>
  <si>
    <t>Aquisição de Bebedouros G</t>
  </si>
  <si>
    <t>Aquisição de 4 Bebedouro industrial T</t>
  </si>
  <si>
    <t>AQUISIÇÃO DE BEBEDOUROS DGE</t>
  </si>
  <si>
    <t>Aquisição de Bebedouros CEMIG</t>
  </si>
  <si>
    <t>Aquisição de mobiliário para atendimento cliente interno G</t>
  </si>
  <si>
    <t>Aquisição de mobiliário para atendimento cliente interno T</t>
  </si>
  <si>
    <t>Aquisição de mobiliário para atendimento cliente interno D</t>
  </si>
  <si>
    <t xml:space="preserve">GLE-INV-PPE- Aquisição de 3 ar condicionado </t>
  </si>
  <si>
    <t>GLE-INV-PPE- Aquisição de 1 ar condicionado</t>
  </si>
  <si>
    <t>GLE-INV-PPE- Aquisição de 2 ar condicionado</t>
  </si>
  <si>
    <t>Projeto: Uso Mútuo</t>
  </si>
  <si>
    <t>Solução para gestão do compartilhamento de infraestrutura entre distribuidoras e prestadoras de serviços de telecomunicações.</t>
  </si>
  <si>
    <t>Continuar com os processos de contratação morosos e inconsistencias entre físico e contábil.</t>
  </si>
  <si>
    <t>Alexsandro Teixeira Gomes</t>
  </si>
  <si>
    <t>Desenvolvimento de software de diagnóstico e planejamento de investimento de Geração</t>
  </si>
  <si>
    <t>Novo SIGO (Escopo reduzido)</t>
  </si>
  <si>
    <t>Upgrade SIGO - Sistema de Informação da Operação</t>
  </si>
  <si>
    <t>Falha grave no software que pode acarretar a perda de controle da operação e histórico de intervenções das unidades geradoras da Cemig</t>
  </si>
  <si>
    <t>Adriana de Castro Passos Martins</t>
  </si>
  <si>
    <t>Upgrade do Sistema SMO - Laboratório de Óleos</t>
  </si>
  <si>
    <t>Atualização do sistema de análises físico químicas da Cemig - SMO usado no laboratório de óleos</t>
  </si>
  <si>
    <t xml:space="preserve">Aumento da obsolescência do sistema </t>
  </si>
  <si>
    <t>Negócio</t>
  </si>
  <si>
    <t>TI00218</t>
  </si>
  <si>
    <t>Aquisição de bomba de pressão</t>
  </si>
  <si>
    <t xml:space="preserve">Bomba de pressão </t>
  </si>
  <si>
    <t>Aquisição de 01 Drone</t>
  </si>
  <si>
    <t>Licenciamento HEXAGON</t>
  </si>
  <si>
    <t>HP SERVICE MANAGER</t>
  </si>
  <si>
    <t>Sistemas WEB e SharePoint</t>
  </si>
  <si>
    <t>Migração do SPF (GEDEX)</t>
  </si>
  <si>
    <t>Alex de Assis</t>
  </si>
  <si>
    <t>Marcus Souto</t>
  </si>
  <si>
    <t>Márcio Rosa</t>
  </si>
  <si>
    <t>Evolução dos ambientes SAP ECC, CCS, CRM e BW de acordo com as demandas de ajuste para os sistemas; Atender aos requisitos de performance e escalabilidade. Visando diminuição do custo operacional dos processos das áreas de negócio (melhor desempenho); Modernizar as integrações dos sistemas SAP ERP, CCS/CRM e BW/BO com os sistemas legados (GDIS, AGV, CTI, URA, PEC, entre outros). Trata-se do desenvolvimento e da evolução das funcionalidades pertinentes aos sistemas SAP ERP e SAP BI para atendimento aos processos de gestão empresarial, gestão de clientes e informações executivas. O escopo do projeto abrange, dessa maneira, modernizar as integrações entre os sistemas SAP e os sistemas legados (GDIS, AGV, CTI, URA, PEC, entre outros); além de atender a leis, normas, resoluções e diretrizes governamentais ou corporativas.</t>
  </si>
  <si>
    <t>Incompatibilidade dos sistemas da Cemig com os requisitos legais e regulatórios nas esferas federal, estadual e municipal; Multas e encargos pelo não atendimento dos compromissos obrigatórios dentro do prazo esperado pelos agentes governamentais; Defasagem entre a versão vigente dos sistemas e as regras de negócio existentes nas áreas. Impossibilidade de implantação de novos módulos e projetos de atualização (migração de versão, aplicação de notas corretivas e evolutivas); paralisação dos serviços de desenvolvimento das solicitações da Cemig D referentes aos sistemas SAP; incapacidade de atendimento das demandas das áreas de negócio e da diretoria da Cemig; impossibilidade de correção de eventuais incidentes nas funções dos módulos SAP; tornar precária a gestão de recursos humanos, financeiros e controladoria, suprimentos, ativos, tributos e projetos; defasagem dos processos automatizados em relação aos processos reais; não atendimento a determinações legais e regulatórias (Aneel, SEFAZ, Receita Federal, Receita Estadual, INSS, Ministério do Trabalho, etc); grande risco de penalidades e multas municipais, estaduais e federais; risco de processos judiciais trabalhistas, sindicais e institucionais.</t>
  </si>
  <si>
    <t>TI00118</t>
  </si>
  <si>
    <t>Sistemas Especialistas - GEO e GED</t>
  </si>
  <si>
    <t>Atualização da Cemignet/Portal Cemig</t>
  </si>
  <si>
    <t>IE3000/ISE/AS Rede/Analise Vuln./Calculo Enlace</t>
  </si>
  <si>
    <t>Software: Automatização de Processos de Suprimentos - BPMS</t>
  </si>
  <si>
    <t>TI03417</t>
  </si>
  <si>
    <t>Construção e desenvolvimento do sistema SAM no ambiente SAP ECC.</t>
  </si>
  <si>
    <t>Atrasos nos procedimentos e processos das equipes nas áreas de negócio (engenharia); Multas pelo não atendimento dos compromissos obrigatórios dentro do prazo esperado pelos agentes governamentais.</t>
  </si>
  <si>
    <t>TI04117</t>
  </si>
  <si>
    <t>TI03117</t>
  </si>
  <si>
    <t>Barramento Comercial (Canais de Atendimento Virtuais e Comunicação Bancária)</t>
  </si>
  <si>
    <t>Respostas divergentes considerando um mesmo tipo de solicitação; Impacto no atendimento comercial da Cemig, pelo aumento do uso dos canais virtuais; Alto custo para manter interfaces replicadas e despadronizadas.</t>
  </si>
  <si>
    <t>TI03517</t>
  </si>
  <si>
    <t xml:space="preserve"> Implementação de melhorias no sistema Cemig Fácil.</t>
  </si>
  <si>
    <t>Software: Geração de Documentos  </t>
  </si>
  <si>
    <t xml:space="preserve">Aquisição do Software analisador de protocolo. Ex.: ASE2000.
NOTA - Este software pode ser adquirido dentro do contrato das SECIs. Para isso, há necessidade da solicitação através do gerente para a EA/EP.
</t>
  </si>
  <si>
    <t xml:space="preserve">Software: Assinatura Eletrônica de Documentos </t>
  </si>
  <si>
    <t>SC00118</t>
  </si>
  <si>
    <t>SC00117</t>
  </si>
  <si>
    <t>SC00218</t>
  </si>
  <si>
    <t>SC00318</t>
  </si>
  <si>
    <t>2018</t>
  </si>
  <si>
    <t>EMPRESA</t>
  </si>
  <si>
    <t>MACROPROJETO</t>
  </si>
  <si>
    <t>ORGAO_RESPONSAVEL</t>
  </si>
  <si>
    <t>RESPONSAVEL</t>
  </si>
  <si>
    <t>ORGAO_DEMANDANTE</t>
  </si>
  <si>
    <t>DEMANDANTE</t>
  </si>
  <si>
    <t>DIRETORIA</t>
  </si>
  <si>
    <t>COLETOR</t>
  </si>
  <si>
    <t>TITULO_PROJETO</t>
  </si>
  <si>
    <t>DESCRICAO_PROJETO</t>
  </si>
  <si>
    <t>RISCOS_NAO_EXECUCAO</t>
  </si>
  <si>
    <t>JUSTIFICATIVA</t>
  </si>
  <si>
    <t>P_03_2018</t>
  </si>
  <si>
    <t>P_PD_01_2018</t>
  </si>
  <si>
    <t>P_PD_02_2018</t>
  </si>
  <si>
    <t>P_PD_04_2018</t>
  </si>
  <si>
    <t>P_PD_05_2018</t>
  </si>
  <si>
    <t>P_PD_06_2018</t>
  </si>
  <si>
    <t>P_PD_07_2018</t>
  </si>
  <si>
    <t>P_PD_08_2018</t>
  </si>
  <si>
    <t>P_PD_09_2018</t>
  </si>
  <si>
    <t>P_PD_10_2018</t>
  </si>
  <si>
    <t>P_PD_11_2018</t>
  </si>
  <si>
    <t>P_PD_12_2018</t>
  </si>
  <si>
    <t>P_PD_TOTAL_2018</t>
  </si>
  <si>
    <t>P_PD_01_2019</t>
  </si>
  <si>
    <t>P_PD_02_2019</t>
  </si>
  <si>
    <t>P_PD_03_2019</t>
  </si>
  <si>
    <t>P_PD_04_2019</t>
  </si>
  <si>
    <t>P_PD_05_2019</t>
  </si>
  <si>
    <t>P_PD_06_2019</t>
  </si>
  <si>
    <t>P_PD_07_2019</t>
  </si>
  <si>
    <t>P_PD_08_2019</t>
  </si>
  <si>
    <t>P_PD_09_2019</t>
  </si>
  <si>
    <t>P_PD_10_2019</t>
  </si>
  <si>
    <t>P_PD_11_2019</t>
  </si>
  <si>
    <t>P_PD_12_2019</t>
  </si>
  <si>
    <t>P_PD_TOTAL_2019</t>
  </si>
  <si>
    <t>P_PD_01_2020</t>
  </si>
  <si>
    <t>P_PD_02_2020</t>
  </si>
  <si>
    <t>P_PD_03_2020</t>
  </si>
  <si>
    <t>P_PD_04_2020</t>
  </si>
  <si>
    <t>P_PD_05_2020</t>
  </si>
  <si>
    <t>P_PD_06_2020</t>
  </si>
  <si>
    <t>P_PD_07_2020</t>
  </si>
  <si>
    <t>P_PD_08_2020</t>
  </si>
  <si>
    <t>P_PD_09_2020</t>
  </si>
  <si>
    <t>P_PD_10_2020</t>
  </si>
  <si>
    <t>P_PD_11_2020</t>
  </si>
  <si>
    <t>P_PD_12_2020</t>
  </si>
  <si>
    <t>P_PD_TOTAL_2020</t>
  </si>
  <si>
    <t>P_PD_01_2021</t>
  </si>
  <si>
    <t>P_PD_02_2021</t>
  </si>
  <si>
    <t>P_PD_03_2021</t>
  </si>
  <si>
    <t>P_PD_04_2021</t>
  </si>
  <si>
    <t>P_PD_05_2021</t>
  </si>
  <si>
    <t>P_PD_06_2021</t>
  </si>
  <si>
    <t>P_PD_07_2021</t>
  </si>
  <si>
    <t>P_PD_08_2021</t>
  </si>
  <si>
    <t>P_PD_09_2021</t>
  </si>
  <si>
    <t>P_PD_10_2021</t>
  </si>
  <si>
    <t>P_PD_11_2021</t>
  </si>
  <si>
    <t>P_PD_12_2021</t>
  </si>
  <si>
    <t>P_PD_TOTAL_2021</t>
  </si>
  <si>
    <t>P_PD_01_2022</t>
  </si>
  <si>
    <t>P_PD_02_2022</t>
  </si>
  <si>
    <t>P_PD_03_2022</t>
  </si>
  <si>
    <t>P_PD_04_2022</t>
  </si>
  <si>
    <t>P_PD_05_2022</t>
  </si>
  <si>
    <t>P_PD_06_2022</t>
  </si>
  <si>
    <t>P_PD_07_2022</t>
  </si>
  <si>
    <t>P_PD_08_2022</t>
  </si>
  <si>
    <t>P_PD_09_2022</t>
  </si>
  <si>
    <t>P_PD_10_2022</t>
  </si>
  <si>
    <t>P_PD_11_2022</t>
  </si>
  <si>
    <t>P_PD_12_2022</t>
  </si>
  <si>
    <t>P_PD_TOTAL_2022</t>
  </si>
  <si>
    <t>P_PD_TOTAL_CICLO</t>
  </si>
  <si>
    <t>TOTAL_CICLO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</si>
</sst>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43" formatCode="_-* #,##0.00_-;\-* #,##0.00_-;_-* &quot;-&quot;??_-;_-@_-"/>
    <numFmt numFmtId="164" formatCode="_-* #,##0_-;\-* #,##0_-;_-* &quot;-&quot;??_-;_-@_-"/>
    <numFmt numFmtId="165" formatCode="_(* #,##0.00_);_(* \(#,##0.00\);_(* &quot;-&quot;??_);_(@_)"/>
    <numFmt numFmtId="166" formatCode="_-* #,##0.000_-;\-* #,##0.000_-;_-* &quot;-&quot;_-;_-@_-"/>
    <numFmt numFmtId="167" formatCode="_-* #,##0.000000_-;\-* #,##0.000000_-;_-* &quot;-&quot;_-;_-@_-"/>
    <numFmt numFmtId="168" formatCode="0.000"/>
    <numFmt numFmtId="169" formatCode="_-* #,##0.0000_-;\-* #,##0.0000_-;_-* &quot;-&quot;??_-;_-@_-"/>
  </numFmts>
  <fonts count="17" x14ac:knownFonts="1">
    <font>
      <sz val="11"/>
      <color theme="1"/>
      <name val="Calibri"/>
      <family val="2"/>
      <scheme val="minor"/>
    </font>
    <font>
      <sz val="10"/>
      <color theme="1"/>
      <name val="Arial"/>
      <family val="2"/>
    </font>
    <font>
      <b/>
      <sz val="10"/>
      <color theme="1"/>
      <name val="Arial"/>
      <family val="2"/>
    </font>
    <font>
      <sz val="9"/>
      <color indexed="81"/>
      <name val="Segoe UI"/>
      <family val="2"/>
    </font>
    <font>
      <sz val="10"/>
      <name val="Arial"/>
      <family val="2"/>
    </font>
    <font>
      <b/>
      <sz val="11"/>
      <color theme="1"/>
      <name val="Calibri"/>
      <family val="2"/>
      <scheme val="minor"/>
    </font>
    <font>
      <sz val="11"/>
      <color theme="1"/>
      <name val="Calibri"/>
      <family val="2"/>
      <scheme val="minor"/>
    </font>
    <font>
      <sz val="10"/>
      <color rgb="FFFF0000"/>
      <name val="Arial"/>
      <family val="2"/>
    </font>
    <font>
      <sz val="10"/>
      <color rgb="FF000000"/>
      <name val="Arial"/>
      <family val="2"/>
    </font>
    <font>
      <b/>
      <sz val="9"/>
      <color indexed="81"/>
      <name val="Segoe UI"/>
      <family val="2"/>
    </font>
    <font>
      <sz val="11"/>
      <color theme="1"/>
      <name val="Arial Narrow"/>
      <family val="2"/>
    </font>
    <font>
      <b/>
      <sz val="14"/>
      <color theme="1"/>
      <name val="Arial Narrow"/>
      <family val="2"/>
    </font>
    <font>
      <sz val="10"/>
      <color rgb="FF0000FF"/>
      <name val="Arial"/>
      <family val="2"/>
    </font>
    <font>
      <sz val="10"/>
      <color theme="1"/>
      <name val="Arial Narrow"/>
      <family val="2"/>
    </font>
    <font>
      <sz val="9"/>
      <name val="Comic Sans MS"/>
      <family val="4"/>
    </font>
    <font>
      <b/>
      <sz val="11"/>
      <color theme="0"/>
      <name val="Agency FB"/>
      <family val="2"/>
    </font>
    <font>
      <sz val="11"/>
      <color theme="1"/>
      <name val="Arial Narrow"/>
    </font>
  </fonts>
  <fills count="11">
    <fill>
      <patternFill patternType="none"/>
    </fill>
    <fill>
      <patternFill patternType="gray125"/>
    </fill>
    <fill>
      <patternFill patternType="solid">
        <fgColor theme="8" tint="-0.249977111117893"/>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FFCC"/>
        <bgColor rgb="FF000000"/>
      </patternFill>
    </fill>
    <fill>
      <patternFill patternType="solid">
        <fgColor theme="8"/>
        <bgColor indexed="64"/>
      </patternFill>
    </fill>
    <fill>
      <patternFill patternType="solid">
        <fgColor theme="8" tint="-0.499984740745262"/>
        <bgColor indexed="64"/>
      </patternFill>
    </fill>
    <fill>
      <patternFill patternType="solid">
        <fgColor theme="8" tint="0.39997558519241921"/>
        <bgColor indexed="64"/>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medium">
        <color theme="2" tint="-0.499984740745262"/>
      </right>
      <top style="thin">
        <color theme="0" tint="-0.499984740745262"/>
      </top>
      <bottom style="thin">
        <color theme="0" tint="-0.499984740745262"/>
      </bottom>
      <diagonal/>
    </border>
    <border>
      <left/>
      <right style="thin">
        <color theme="0" tint="-0.499984740745262"/>
      </right>
      <top/>
      <bottom/>
      <diagonal/>
    </border>
  </borders>
  <cellStyleXfs count="9">
    <xf numFmtId="0" fontId="0"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14" fillId="0" borderId="0"/>
    <xf numFmtId="165" fontId="14" fillId="0" borderId="0" applyFont="0" applyFill="0" applyBorder="0" applyAlignment="0" applyProtection="0"/>
    <xf numFmtId="9" fontId="14" fillId="0" borderId="0" applyFont="0" applyFill="0" applyBorder="0" applyAlignment="0" applyProtection="0"/>
  </cellStyleXfs>
  <cellXfs count="55">
    <xf numFmtId="0" fontId="0" fillId="0" borderId="0" xfId="0"/>
    <xf numFmtId="0" fontId="1" fillId="0" borderId="0" xfId="0" applyFont="1"/>
    <xf numFmtId="41" fontId="1" fillId="3" borderId="1" xfId="0" applyNumberFormat="1" applyFont="1" applyFill="1" applyBorder="1"/>
    <xf numFmtId="41" fontId="1" fillId="4" borderId="1" xfId="0" applyNumberFormat="1" applyFont="1" applyFill="1" applyBorder="1"/>
    <xf numFmtId="0" fontId="7" fillId="0" borderId="0" xfId="0" applyFont="1"/>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41" fontId="8" fillId="7" borderId="3" xfId="0" applyNumberFormat="1" applyFont="1" applyFill="1" applyBorder="1"/>
    <xf numFmtId="0" fontId="1" fillId="0" borderId="1" xfId="0" applyFont="1" applyBorder="1" applyAlignment="1">
      <alignment horizontal="left" vertical="top"/>
    </xf>
    <xf numFmtId="0" fontId="1" fillId="0" borderId="1" xfId="0" applyFont="1" applyFill="1" applyBorder="1" applyAlignment="1">
      <alignment horizontal="left" vertical="top"/>
    </xf>
    <xf numFmtId="0" fontId="1" fillId="0" borderId="0" xfId="0" applyFont="1" applyAlignment="1">
      <alignment wrapText="1"/>
    </xf>
    <xf numFmtId="0" fontId="1" fillId="0" borderId="1" xfId="0" applyFont="1" applyBorder="1" applyAlignment="1">
      <alignment horizontal="center" vertical="center"/>
    </xf>
    <xf numFmtId="0" fontId="10" fillId="0" borderId="0" xfId="0" applyFont="1"/>
    <xf numFmtId="9" fontId="12" fillId="0" borderId="0" xfId="4" applyFont="1"/>
    <xf numFmtId="0" fontId="11" fillId="0" borderId="0" xfId="0" applyFont="1"/>
    <xf numFmtId="9" fontId="10" fillId="0" borderId="0" xfId="4" applyNumberFormat="1" applyFont="1"/>
    <xf numFmtId="9" fontId="10" fillId="0" borderId="0" xfId="4" applyFont="1"/>
    <xf numFmtId="0" fontId="13" fillId="0" borderId="0" xfId="0" applyFont="1"/>
    <xf numFmtId="49" fontId="5" fillId="0" borderId="1" xfId="2" applyNumberFormat="1" applyFont="1" applyFill="1" applyBorder="1" applyAlignment="1">
      <alignment horizontal="center" vertical="center"/>
    </xf>
    <xf numFmtId="0" fontId="6" fillId="0" borderId="4" xfId="2" applyFont="1" applyFill="1" applyBorder="1" applyAlignment="1">
      <alignment vertical="center"/>
    </xf>
    <xf numFmtId="0" fontId="4" fillId="0" borderId="1" xfId="0" applyFont="1" applyFill="1" applyBorder="1" applyAlignment="1">
      <alignment horizontal="left" vertical="top" wrapText="1"/>
    </xf>
    <xf numFmtId="0" fontId="1" fillId="0" borderId="1" xfId="0" applyFont="1" applyFill="1" applyBorder="1" applyAlignment="1">
      <alignment horizontal="center" vertical="center"/>
    </xf>
    <xf numFmtId="166" fontId="1" fillId="4" borderId="1" xfId="0" applyNumberFormat="1" applyFont="1" applyFill="1" applyBorder="1"/>
    <xf numFmtId="43" fontId="10" fillId="0" borderId="0" xfId="3" applyFont="1"/>
    <xf numFmtId="0" fontId="1" fillId="0" borderId="1" xfId="2" applyFont="1" applyFill="1" applyBorder="1" applyAlignment="1">
      <alignment vertical="center"/>
    </xf>
    <xf numFmtId="41" fontId="7" fillId="3" borderId="1" xfId="0" applyNumberFormat="1" applyFont="1" applyFill="1" applyBorder="1"/>
    <xf numFmtId="41" fontId="4" fillId="3" borderId="1" xfId="0" applyNumberFormat="1" applyFont="1" applyFill="1" applyBorder="1"/>
    <xf numFmtId="41" fontId="1" fillId="6" borderId="1" xfId="0" applyNumberFormat="1" applyFont="1" applyFill="1" applyBorder="1"/>
    <xf numFmtId="0" fontId="1" fillId="0" borderId="1" xfId="0" applyFont="1" applyBorder="1" applyAlignment="1">
      <alignment horizontal="center" vertical="center" wrapText="1"/>
    </xf>
    <xf numFmtId="164" fontId="1" fillId="0" borderId="0" xfId="3" applyNumberFormat="1" applyFont="1"/>
    <xf numFmtId="164" fontId="2" fillId="0" borderId="6" xfId="3" applyNumberFormat="1" applyFont="1" applyBorder="1" applyAlignment="1"/>
    <xf numFmtId="164" fontId="12" fillId="0" borderId="0" xfId="3" applyNumberFormat="1" applyFont="1"/>
    <xf numFmtId="164" fontId="1" fillId="4" borderId="1" xfId="3" applyNumberFormat="1" applyFont="1" applyFill="1" applyBorder="1"/>
    <xf numFmtId="0" fontId="1" fillId="0" borderId="4" xfId="0" applyFont="1" applyFill="1" applyBorder="1" applyAlignment="1">
      <alignment horizontal="left" vertical="top" wrapText="1"/>
    </xf>
    <xf numFmtId="0" fontId="6" fillId="0" borderId="1" xfId="2" applyFont="1" applyFill="1" applyBorder="1" applyAlignment="1">
      <alignment vertical="center"/>
    </xf>
    <xf numFmtId="0" fontId="0" fillId="0" borderId="1" xfId="2" applyFont="1" applyFill="1" applyBorder="1" applyAlignment="1">
      <alignment vertical="center"/>
    </xf>
    <xf numFmtId="167" fontId="1" fillId="3" borderId="1" xfId="0" applyNumberFormat="1" applyFont="1" applyFill="1" applyBorder="1"/>
    <xf numFmtId="0" fontId="2" fillId="0" borderId="1" xfId="0" applyFont="1" applyBorder="1" applyAlignment="1">
      <alignment horizontal="center" vertical="center"/>
    </xf>
    <xf numFmtId="168" fontId="2" fillId="5" borderId="0" xfId="3" applyNumberFormat="1" applyFont="1" applyFill="1"/>
    <xf numFmtId="168" fontId="2" fillId="5" borderId="0" xfId="3" applyNumberFormat="1" applyFont="1" applyFill="1" applyAlignment="1">
      <alignment wrapText="1"/>
    </xf>
    <xf numFmtId="168" fontId="1" fillId="0" borderId="0" xfId="0" applyNumberFormat="1" applyFont="1"/>
    <xf numFmtId="164" fontId="2" fillId="5" borderId="0" xfId="3" applyNumberFormat="1" applyFont="1" applyFill="1"/>
    <xf numFmtId="0" fontId="15" fillId="9" borderId="5" xfId="0" applyNumberFormat="1" applyFont="1" applyFill="1" applyBorder="1" applyAlignment="1">
      <alignment horizontal="center" vertical="center" wrapText="1"/>
    </xf>
    <xf numFmtId="0" fontId="1" fillId="0" borderId="4" xfId="2" applyFont="1" applyFill="1" applyBorder="1" applyAlignment="1">
      <alignment vertical="center"/>
    </xf>
    <xf numFmtId="0" fontId="15" fillId="9" borderId="5" xfId="0" applyNumberFormat="1" applyFont="1" applyFill="1" applyBorder="1" applyAlignment="1">
      <alignment vertical="center" wrapText="1"/>
    </xf>
    <xf numFmtId="0" fontId="15" fillId="9" borderId="7" xfId="0" applyNumberFormat="1" applyFont="1" applyFill="1" applyBorder="1" applyAlignment="1">
      <alignment vertical="center" wrapText="1"/>
    </xf>
    <xf numFmtId="0" fontId="15" fillId="2" borderId="7" xfId="0" applyNumberFormat="1" applyFont="1" applyFill="1" applyBorder="1" applyAlignment="1">
      <alignment vertical="center" wrapText="1"/>
    </xf>
    <xf numFmtId="0" fontId="15" fillId="10" borderId="2" xfId="3" applyNumberFormat="1" applyFont="1" applyFill="1" applyBorder="1" applyAlignment="1">
      <alignment horizontal="center" vertical="center" wrapText="1"/>
    </xf>
    <xf numFmtId="0" fontId="15" fillId="8" borderId="2" xfId="3" applyNumberFormat="1" applyFont="1" applyFill="1" applyBorder="1" applyAlignment="1">
      <alignment horizontal="center" vertical="center" wrapText="1"/>
    </xf>
    <xf numFmtId="169" fontId="2" fillId="5" borderId="0" xfId="3" applyNumberFormat="1" applyFont="1" applyFill="1"/>
    <xf numFmtId="0" fontId="16" fillId="0" borderId="0" xfId="0" applyFont="1"/>
    <xf numFmtId="0" fontId="16" fillId="0" borderId="0" xfId="0" pivotButton="1" applyFont="1"/>
    <xf numFmtId="0" fontId="16" fillId="0" borderId="0" xfId="0" pivotButton="1" applyFont="1" applyAlignment="1">
      <alignment horizontal="center" vertical="center"/>
    </xf>
    <xf numFmtId="41" fontId="16" fillId="0" borderId="0" xfId="0" applyNumberFormat="1" applyFont="1"/>
    <xf numFmtId="43" fontId="2" fillId="5" borderId="0" xfId="3" applyNumberFormat="1" applyFont="1" applyFill="1"/>
  </cellXfs>
  <cellStyles count="9">
    <cellStyle name="Normal" xfId="0" builtinId="0"/>
    <cellStyle name="Normal 2" xfId="6"/>
    <cellStyle name="Normal 9 35 2" xfId="1"/>
    <cellStyle name="Normal 9 35 2 2" xfId="2"/>
    <cellStyle name="Porcentagem" xfId="4" builtinId="5"/>
    <cellStyle name="Porcentagem 2" xfId="8"/>
    <cellStyle name="Vírgula" xfId="3" builtinId="3"/>
    <cellStyle name="Vírgula 2" xfId="7"/>
    <cellStyle name="Vírgula 6 2" xfId="5"/>
  </cellStyles>
  <dxfs count="15">
    <dxf>
      <numFmt numFmtId="33" formatCode="_-* #,##0_-;\-* #,##0_-;_-* &quot;-&quot;_-;_-@_-"/>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center" readingOrder="0"/>
    </dxf>
    <dxf>
      <alignment vertical="center" readingOrder="0"/>
    </dxf>
    <dxf>
      <alignment horizontal="center" readingOrder="0"/>
    </dxf>
    <dxf>
      <alignment horizontal="center" readingOrder="0"/>
    </dxf>
    <dxf>
      <numFmt numFmtId="33" formatCode="_-* #,##0_-;\-* #,##0_-;_-* &quot;-&quot;_-;_-@_-"/>
    </dxf>
  </dxfs>
  <tableStyles count="0" defaultTableStyle="TableStyleMedium2" defaultPivotStyle="PivotStyleLight16"/>
  <colors>
    <mruColors>
      <color rgb="FFDDEBF7"/>
      <color rgb="FFFFFFFF"/>
      <color rgb="FFFFDDFF"/>
      <color rgb="FFFFAFFF"/>
      <color rgb="FFFFCDFF"/>
      <color rgb="FFFF6DFF"/>
      <color rgb="FFFF8FFF"/>
      <color rgb="FFFF75FF"/>
      <color rgb="FF990099"/>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il.oak.aes.com/TEMP/Budget%20Task%20Force/csc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corparq1\SA\PPAP\A%20GESTAO%20DE%20INVESTIMENTOS\CEI_2012_Atu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Input"/>
      <sheetName val="Curves"/>
      <sheetName val="GoSeven"/>
      <sheetName val="GoEight"/>
      <sheetName val="GrThree"/>
      <sheetName val="GrFour"/>
      <sheetName val="HOne"/>
      <sheetName val="HTwo"/>
      <sheetName val="JOne"/>
      <sheetName val="JTwo"/>
      <sheetName val="KOne"/>
      <sheetName val="MOne"/>
      <sheetName val="MTwo"/>
      <sheetName val="StartShut"/>
      <sheetName val="Calc"/>
      <sheetName val="Inc. HR"/>
      <sheetName val="cscve"/>
      <sheetName val="CP"/>
      <sheetName val="PPA Tariff"/>
      <sheetName val="DEC FEC 02 BD"/>
      <sheetName val="PLAN MANUT"/>
      <sheetName val="Reforma Secundária"/>
      <sheetName val="DE PARA"/>
      <sheetName val="Compra - MWh"/>
      <sheetName val="FLC.COMPL"/>
      <sheetName val="Lists"/>
      <sheetName val="Customer Lists"/>
      <sheetName val="RT RI"/>
      <sheetName val="Demanda nova ou edição"/>
      <sheetName val="CA por Gerência"/>
      <sheetName val="Categ Valor _ Classe de custo"/>
      <sheetName val="Critérios priorização"/>
      <sheetName val="Processo_Subprocesso"/>
      <sheetName val="Cidade-Regional"/>
      <sheetName val="Centro de Planejamento"/>
      <sheetName val="Sup_Ger"/>
      <sheetName val="Centro de custo"/>
      <sheetName val="Parâmetros"/>
      <sheetName val="Plan1"/>
      <sheetName val="ParâmetrosGerais"/>
      <sheetName val="Centro de Custos e Classes"/>
      <sheetName val="Campiche"/>
      <sheetName val="USS99"/>
      <sheetName val="Subsistemas Andres"/>
      <sheetName val="Ref. Materiales"/>
      <sheetName val="Subsistemas DPP"/>
      <sheetName val="Причины"/>
      <sheetName val="São Paulo"/>
      <sheetName val="Datos"/>
      <sheetName val="Dashboard"/>
      <sheetName val="øYñf"/>
      <sheetName val=""/>
      <sheetName val="AUXILIAR"/>
    </sheetNames>
    <sheetDataSet>
      <sheetData sheetId="0" refreshError="1"/>
      <sheetData sheetId="1" refreshError="1"/>
      <sheetData sheetId="2" refreshError="1"/>
      <sheetData sheetId="3" refreshError="1">
        <row r="86">
          <cell r="B86">
            <v>14.2936554173952</v>
          </cell>
        </row>
        <row r="90">
          <cell r="D90">
            <v>13.297261859999997</v>
          </cell>
          <cell r="E90">
            <v>19.379258234999998</v>
          </cell>
        </row>
        <row r="91">
          <cell r="D91">
            <v>13.709517884999995</v>
          </cell>
          <cell r="E91">
            <v>18.845088383863636</v>
          </cell>
        </row>
        <row r="92">
          <cell r="D92">
            <v>14.121773909999996</v>
          </cell>
          <cell r="E92">
            <v>18.434301509999997</v>
          </cell>
        </row>
        <row r="93">
          <cell r="D93">
            <v>14.534029934999998</v>
          </cell>
          <cell r="E93">
            <v>18.118424618653844</v>
          </cell>
        </row>
        <row r="94">
          <cell r="D94">
            <v>14.946285959999994</v>
          </cell>
          <cell r="E94">
            <v>17.877119856428571</v>
          </cell>
        </row>
        <row r="95">
          <cell r="D95">
            <v>15.358541984999997</v>
          </cell>
          <cell r="E95">
            <v>17.695472797499995</v>
          </cell>
        </row>
        <row r="96">
          <cell r="D96">
            <v>15.770798009999998</v>
          </cell>
          <cell r="E96">
            <v>17.562297622499997</v>
          </cell>
        </row>
        <row r="97">
          <cell r="D97">
            <v>16.183054034999998</v>
          </cell>
          <cell r="E97">
            <v>17.469040469558824</v>
          </cell>
        </row>
        <row r="98">
          <cell r="D98">
            <v>16.595310059999996</v>
          </cell>
          <cell r="E98">
            <v>17.409048334999998</v>
          </cell>
        </row>
        <row r="99">
          <cell r="D99">
            <v>17.007566085000001</v>
          </cell>
          <cell r="E99">
            <v>17.377068847499999</v>
          </cell>
        </row>
        <row r="100">
          <cell r="B100">
            <v>14.917384895999996</v>
          </cell>
          <cell r="C100">
            <v>17.567727888</v>
          </cell>
          <cell r="D100">
            <v>17.419822109999998</v>
          </cell>
          <cell r="E100">
            <v>17.368900109999998</v>
          </cell>
        </row>
        <row r="101">
          <cell r="B101">
            <v>15.081375519299998</v>
          </cell>
          <cell r="C101">
            <v>17.445425617507141</v>
          </cell>
          <cell r="D101">
            <v>17.832078134999996</v>
          </cell>
          <cell r="E101">
            <v>17.381140586785712</v>
          </cell>
        </row>
        <row r="102">
          <cell r="B102">
            <v>15.245366142599998</v>
          </cell>
          <cell r="C102">
            <v>17.341695854481816</v>
          </cell>
          <cell r="D102">
            <v>18.244334159999998</v>
          </cell>
          <cell r="E102">
            <v>17.411007203181818</v>
          </cell>
        </row>
        <row r="103">
          <cell r="B103">
            <v>15.409356765899998</v>
          </cell>
          <cell r="C103">
            <v>17.254116097949996</v>
          </cell>
          <cell r="D103">
            <v>18.656590184999999</v>
          </cell>
          <cell r="E103">
            <v>17.456200897499997</v>
          </cell>
        </row>
        <row r="104">
          <cell r="B104">
            <v>15.573347389199997</v>
          </cell>
          <cell r="C104">
            <v>17.180667597099998</v>
          </cell>
          <cell r="D104">
            <v>19.068846209999997</v>
          </cell>
          <cell r="E104">
            <v>17.514805785</v>
          </cell>
        </row>
        <row r="105">
          <cell r="B105">
            <v>15.737338012499995</v>
          </cell>
          <cell r="C105">
            <v>17.119654601249998</v>
          </cell>
          <cell r="D105">
            <v>19.481102234999998</v>
          </cell>
          <cell r="E105">
            <v>17.585212522500001</v>
          </cell>
        </row>
        <row r="106">
          <cell r="B106">
            <v>15.901328635799997</v>
          </cell>
          <cell r="C106">
            <v>17.069642244438459</v>
          </cell>
        </row>
        <row r="107">
          <cell r="B107">
            <v>16.065319259099997</v>
          </cell>
          <cell r="C107">
            <v>17.02940823343889</v>
          </cell>
        </row>
        <row r="108">
          <cell r="B108">
            <v>16.229309882399999</v>
          </cell>
          <cell r="C108">
            <v>16.997904888342855</v>
          </cell>
        </row>
        <row r="109">
          <cell r="B109">
            <v>16.393300505699997</v>
          </cell>
          <cell r="C109">
            <v>16.974229036815515</v>
          </cell>
        </row>
        <row r="110">
          <cell r="B110">
            <v>16.557291128999996</v>
          </cell>
          <cell r="C110">
            <v>16.9575979295</v>
          </cell>
        </row>
        <row r="111">
          <cell r="B111">
            <v>16.721281752299998</v>
          </cell>
          <cell r="C111">
            <v>16.947329816956451</v>
          </cell>
        </row>
        <row r="112">
          <cell r="B112">
            <v>16.885272375599996</v>
          </cell>
          <cell r="C112">
            <v>16.942828168424999</v>
          </cell>
        </row>
        <row r="113">
          <cell r="B113">
            <v>17.049262998899998</v>
          </cell>
          <cell r="C113">
            <v>16.943568759904544</v>
          </cell>
        </row>
        <row r="114">
          <cell r="B114">
            <v>17.213253622199996</v>
          </cell>
          <cell r="C114">
            <v>16.949089040805884</v>
          </cell>
        </row>
        <row r="115">
          <cell r="B115">
            <v>17.377244245499998</v>
          </cell>
          <cell r="C115">
            <v>16.958979323464284</v>
          </cell>
        </row>
        <row r="116">
          <cell r="B116">
            <v>17.541234868799997</v>
          </cell>
          <cell r="C116">
            <v>16.972875441066666</v>
          </cell>
        </row>
        <row r="117">
          <cell r="B117">
            <v>17.705225492099999</v>
          </cell>
          <cell r="C117">
            <v>16.990452596185136</v>
          </cell>
        </row>
        <row r="118">
          <cell r="B118">
            <v>17.869216115399997</v>
          </cell>
          <cell r="C118">
            <v>17.011420180594737</v>
          </cell>
        </row>
        <row r="119">
          <cell r="B119">
            <v>18.033206738699992</v>
          </cell>
          <cell r="C119">
            <v>17.035517392042305</v>
          </cell>
        </row>
        <row r="120">
          <cell r="B120">
            <v>18.197197361999997</v>
          </cell>
          <cell r="C120">
            <v>17.062509508499996</v>
          </cell>
        </row>
        <row r="121">
          <cell r="B121">
            <v>18.361187985299996</v>
          </cell>
          <cell r="C121">
            <v>17.092184707649999</v>
          </cell>
        </row>
        <row r="122">
          <cell r="B122">
            <v>18.525178608599997</v>
          </cell>
          <cell r="C122">
            <v>17.12435134072857</v>
          </cell>
        </row>
        <row r="123">
          <cell r="B123">
            <v>18.689169231899996</v>
          </cell>
          <cell r="C123">
            <v>17.158835586763953</v>
          </cell>
        </row>
        <row r="124">
          <cell r="B124">
            <v>18.853159855199998</v>
          </cell>
          <cell r="C124">
            <v>17.195479426690909</v>
          </cell>
        </row>
        <row r="125">
          <cell r="B125">
            <v>19.017150478499996</v>
          </cell>
          <cell r="C125">
            <v>17.234138887583335</v>
          </cell>
        </row>
      </sheetData>
      <sheetData sheetId="4" refreshError="1">
        <row r="86">
          <cell r="B86">
            <v>12.852652706944001</v>
          </cell>
        </row>
        <row r="115">
          <cell r="B115">
            <v>12.15130352994</v>
          </cell>
          <cell r="C115">
            <v>14.854220254684288</v>
          </cell>
        </row>
        <row r="116">
          <cell r="B116">
            <v>12.219952805423997</v>
          </cell>
          <cell r="C116">
            <v>14.780092696711998</v>
          </cell>
        </row>
        <row r="117">
          <cell r="B117">
            <v>12.288602080907999</v>
          </cell>
          <cell r="C117">
            <v>14.711827419589133</v>
          </cell>
        </row>
        <row r="118">
          <cell r="B118">
            <v>12.357251356392</v>
          </cell>
          <cell r="C118">
            <v>14.648961611669682</v>
          </cell>
        </row>
        <row r="119">
          <cell r="B119">
            <v>12.425900631875999</v>
          </cell>
          <cell r="C119">
            <v>14.591079929168767</v>
          </cell>
        </row>
        <row r="120">
          <cell r="B120">
            <v>12.49454990736</v>
          </cell>
          <cell r="C120">
            <v>14.537808562679999</v>
          </cell>
        </row>
        <row r="121">
          <cell r="B121">
            <v>12.563199182843999</v>
          </cell>
          <cell r="C121">
            <v>14.488810172007364</v>
          </cell>
        </row>
        <row r="122">
          <cell r="B122">
            <v>12.631848458327999</v>
          </cell>
          <cell r="C122">
            <v>14.443779544592571</v>
          </cell>
        </row>
        <row r="123">
          <cell r="B123">
            <v>12.700497733811998</v>
          </cell>
          <cell r="C123">
            <v>14.402439859743209</v>
          </cell>
        </row>
        <row r="124">
          <cell r="B124">
            <v>12.769147009295999</v>
          </cell>
          <cell r="C124">
            <v>14.364539462284364</v>
          </cell>
        </row>
        <row r="125">
          <cell r="B125">
            <v>12.837796284779998</v>
          </cell>
          <cell r="C125">
            <v>14.329849066389999</v>
          </cell>
        </row>
        <row r="126">
          <cell r="B126">
            <v>12.906445560263998</v>
          </cell>
          <cell r="C126">
            <v>14.298159324132</v>
          </cell>
        </row>
        <row r="127">
          <cell r="B127">
            <v>12.975094835747999</v>
          </cell>
          <cell r="C127">
            <v>14.26927870442719</v>
          </cell>
        </row>
        <row r="128">
          <cell r="B128">
            <v>13.043744111232</v>
          </cell>
          <cell r="C128">
            <v>14.243031637115998</v>
          </cell>
        </row>
        <row r="129">
          <cell r="B129">
            <v>13.112393386715999</v>
          </cell>
          <cell r="C129">
            <v>14.219256884296774</v>
          </cell>
        </row>
        <row r="130">
          <cell r="B130">
            <v>13.181042662199999</v>
          </cell>
          <cell r="C130">
            <v>14.197806107099998</v>
          </cell>
        </row>
        <row r="131">
          <cell r="B131">
            <v>13.249691937683998</v>
          </cell>
          <cell r="C131">
            <v>14.178542601077293</v>
          </cell>
        </row>
        <row r="132">
          <cell r="B132">
            <v>13.318341213167999</v>
          </cell>
          <cell r="C132">
            <v>14.161340177507075</v>
          </cell>
        </row>
        <row r="133">
          <cell r="B133">
            <v>13.386990488652</v>
          </cell>
          <cell r="C133">
            <v>14.146082171344865</v>
          </cell>
        </row>
        <row r="134">
          <cell r="B134">
            <v>13.455639764136</v>
          </cell>
          <cell r="C134">
            <v>14.132660559401332</v>
          </cell>
        </row>
        <row r="135">
          <cell r="B135">
            <v>13.524289039619998</v>
          </cell>
          <cell r="C135">
            <v>14.120975174719089</v>
          </cell>
        </row>
        <row r="136">
          <cell r="B136">
            <v>13.592938315104</v>
          </cell>
          <cell r="C136">
            <v>14.110933005123426</v>
          </cell>
        </row>
        <row r="137">
          <cell r="B137">
            <v>13.661587590587999</v>
          </cell>
          <cell r="C137">
            <v>14.102447565609786</v>
          </cell>
        </row>
        <row r="138">
          <cell r="B138">
            <v>13.730236866072</v>
          </cell>
          <cell r="C138">
            <v>14.095438335656688</v>
          </cell>
        </row>
        <row r="139">
          <cell r="B139">
            <v>13.798886141555997</v>
          </cell>
          <cell r="C139">
            <v>14.089830253761049</v>
          </cell>
        </row>
        <row r="140">
          <cell r="B140">
            <v>13.867535417039999</v>
          </cell>
          <cell r="C140">
            <v>14.08555326252</v>
          </cell>
        </row>
        <row r="141">
          <cell r="B141">
            <v>13.936184692524</v>
          </cell>
          <cell r="C141">
            <v>14.08254189845872</v>
          </cell>
        </row>
        <row r="142">
          <cell r="B142">
            <v>14.004833968007999</v>
          </cell>
          <cell r="C142">
            <v>14.080734921552386</v>
          </cell>
        </row>
        <row r="143">
          <cell r="B143">
            <v>14.073483243491999</v>
          </cell>
          <cell r="C143">
            <v>14.080074980031711</v>
          </cell>
        </row>
        <row r="144">
          <cell r="B144">
            <v>14.142132518975998</v>
          </cell>
          <cell r="C144">
            <v>14.080508306612996</v>
          </cell>
        </row>
        <row r="145">
          <cell r="B145">
            <v>14.210781794460001</v>
          </cell>
          <cell r="C145">
            <v>14.081984442768459</v>
          </cell>
        </row>
        <row r="146">
          <cell r="B146">
            <v>14.279431069943998</v>
          </cell>
          <cell r="C146">
            <v>14.084455988062906</v>
          </cell>
        </row>
        <row r="147">
          <cell r="B147">
            <v>14.348080345428</v>
          </cell>
          <cell r="C147">
            <v>14.087878371937878</v>
          </cell>
        </row>
        <row r="148">
          <cell r="B148">
            <v>14.416729620911998</v>
          </cell>
          <cell r="C148">
            <v>14.092209645632469</v>
          </cell>
        </row>
        <row r="149">
          <cell r="B149">
            <v>14.485378896396</v>
          </cell>
          <cell r="C149">
            <v>14.097410292197997</v>
          </cell>
        </row>
        <row r="150">
          <cell r="B150">
            <v>14.554028171879997</v>
          </cell>
          <cell r="C150">
            <v>14.10344305279714</v>
          </cell>
        </row>
        <row r="151">
          <cell r="B151">
            <v>14.622677447364</v>
          </cell>
          <cell r="C151">
            <v>14.110272767682</v>
          </cell>
        </row>
        <row r="152">
          <cell r="B152">
            <v>14.691326722848</v>
          </cell>
          <cell r="C152">
            <v>14.117866230423996</v>
          </cell>
        </row>
        <row r="153">
          <cell r="B153">
            <v>14.759975998331999</v>
          </cell>
          <cell r="C153">
            <v>14.126192054124902</v>
          </cell>
        </row>
        <row r="154">
          <cell r="B154">
            <v>14.828625273815996</v>
          </cell>
          <cell r="C154">
            <v>14.135220548475564</v>
          </cell>
        </row>
        <row r="155">
          <cell r="B155">
            <v>14.897274549299999</v>
          </cell>
          <cell r="C155">
            <v>14.144923606649996</v>
          </cell>
        </row>
        <row r="156">
          <cell r="B156">
            <v>14.965923824783999</v>
          </cell>
          <cell r="C156">
            <v>14.155274601128838</v>
          </cell>
        </row>
        <row r="157">
          <cell r="B157">
            <v>15.034573100267998</v>
          </cell>
          <cell r="C157">
            <v>14.16624828764049</v>
          </cell>
        </row>
        <row r="158">
          <cell r="B158">
            <v>15.103222375751999</v>
          </cell>
          <cell r="C158">
            <v>14.177820716491382</v>
          </cell>
        </row>
        <row r="159">
          <cell r="B159">
            <v>15.171871651235998</v>
          </cell>
          <cell r="C159">
            <v>14.189969150630656</v>
          </cell>
        </row>
        <row r="160">
          <cell r="B160">
            <v>15.240520926719999</v>
          </cell>
          <cell r="C160">
            <v>14.202671989859997</v>
          </cell>
        </row>
      </sheetData>
      <sheetData sheetId="5" refreshError="1">
        <row r="8">
          <cell r="A8">
            <v>5</v>
          </cell>
        </row>
        <row r="90">
          <cell r="B90">
            <v>11.682603967871998</v>
          </cell>
          <cell r="C90">
            <v>25.950679633535998</v>
          </cell>
          <cell r="D90">
            <v>13.238451600000001</v>
          </cell>
          <cell r="E90">
            <v>18.599631599999999</v>
          </cell>
        </row>
        <row r="91">
          <cell r="B91">
            <v>11.7660115675392</v>
          </cell>
          <cell r="C91">
            <v>24.657373100278686</v>
          </cell>
          <cell r="D91">
            <v>13.305718800000001</v>
          </cell>
          <cell r="E91">
            <v>18.115309199999999</v>
          </cell>
        </row>
        <row r="92">
          <cell r="B92">
            <v>11.849419167206399</v>
          </cell>
          <cell r="C92">
            <v>23.586568289203196</v>
          </cell>
          <cell r="D92">
            <v>13.372986000000001</v>
          </cell>
          <cell r="E92">
            <v>17.717312800000002</v>
          </cell>
        </row>
        <row r="93">
          <cell r="B93">
            <v>11.932826766873598</v>
          </cell>
          <cell r="C93">
            <v>22.686918649036798</v>
          </cell>
          <cell r="D93">
            <v>13.440253200000001</v>
          </cell>
          <cell r="E93">
            <v>17.385721015384615</v>
          </cell>
        </row>
        <row r="94">
          <cell r="B94">
            <v>12.016234366540798</v>
          </cell>
          <cell r="C94">
            <v>21.921748071727542</v>
          </cell>
          <cell r="D94">
            <v>13.507520400000001</v>
          </cell>
          <cell r="E94">
            <v>17.106304285714284</v>
          </cell>
        </row>
        <row r="95">
          <cell r="B95">
            <v>12.099641966208001</v>
          </cell>
          <cell r="C95">
            <v>21.264160744703997</v>
          </cell>
          <cell r="D95">
            <v>13.574787600000001</v>
          </cell>
          <cell r="E95">
            <v>16.8686276</v>
          </cell>
        </row>
        <row r="96">
          <cell r="B96">
            <v>12.183049565875198</v>
          </cell>
          <cell r="C96">
            <v>20.693984808537596</v>
          </cell>
          <cell r="D96">
            <v>13.6420548</v>
          </cell>
          <cell r="E96">
            <v>16.664864699999999</v>
          </cell>
        </row>
        <row r="97">
          <cell r="B97">
            <v>12.266457165542398</v>
          </cell>
          <cell r="C97">
            <v>20.195794723665319</v>
          </cell>
          <cell r="D97">
            <v>13.709322</v>
          </cell>
          <cell r="E97">
            <v>16.489030799999998</v>
          </cell>
        </row>
        <row r="98">
          <cell r="B98">
            <v>12.349864765209599</v>
          </cell>
          <cell r="C98">
            <v>19.757592848204794</v>
          </cell>
          <cell r="D98">
            <v>13.7765892</v>
          </cell>
          <cell r="E98">
            <v>16.336471066666668</v>
          </cell>
        </row>
        <row r="99">
          <cell r="B99">
            <v>12.433272364876798</v>
          </cell>
          <cell r="C99">
            <v>19.369907359617343</v>
          </cell>
          <cell r="D99">
            <v>13.8438564</v>
          </cell>
          <cell r="E99">
            <v>16.203510631578951</v>
          </cell>
        </row>
        <row r="100">
          <cell r="B100">
            <v>14.355798864</v>
          </cell>
          <cell r="C100">
            <v>16.789061388</v>
          </cell>
          <cell r="D100">
            <v>13.9111236</v>
          </cell>
          <cell r="E100">
            <v>16.087209600000001</v>
          </cell>
        </row>
        <row r="101">
          <cell r="B101">
            <v>14.4086274816</v>
          </cell>
          <cell r="C101">
            <v>16.674449568228571</v>
          </cell>
          <cell r="D101">
            <v>13.9783908</v>
          </cell>
          <cell r="E101">
            <v>15.985188057142855</v>
          </cell>
        </row>
        <row r="102">
          <cell r="B102">
            <v>14.461456099200001</v>
          </cell>
          <cell r="C102">
            <v>16.572658305600001</v>
          </cell>
          <cell r="D102">
            <v>14.045658</v>
          </cell>
          <cell r="E102">
            <v>15.8954988</v>
          </cell>
        </row>
        <row r="103">
          <cell r="B103">
            <v>14.514284716800002</v>
          </cell>
          <cell r="C103">
            <v>16.482015353530436</v>
          </cell>
          <cell r="D103">
            <v>14.112925199999999</v>
          </cell>
          <cell r="E103">
            <v>15.816533269565216</v>
          </cell>
        </row>
        <row r="104">
          <cell r="B104">
            <v>14.5671133344</v>
          </cell>
          <cell r="C104">
            <v>16.401127173199999</v>
          </cell>
          <cell r="D104">
            <v>14.180192399999999</v>
          </cell>
          <cell r="E104">
            <v>15.746951000000001</v>
          </cell>
        </row>
        <row r="105">
          <cell r="B105">
            <v>14.619941952</v>
          </cell>
          <cell r="C105">
            <v>16.328823192000002</v>
          </cell>
          <cell r="D105">
            <v>14.247459600000001</v>
          </cell>
          <cell r="E105">
            <v>15.685626000000003</v>
          </cell>
        </row>
        <row r="106">
          <cell r="B106">
            <v>14.672770569600001</v>
          </cell>
          <cell r="C106">
            <v>16.264112925415386</v>
          </cell>
          <cell r="D106">
            <v>14.314726800000001</v>
          </cell>
          <cell r="E106">
            <v>15.63160550769231</v>
          </cell>
        </row>
        <row r="107">
          <cell r="B107">
            <v>14.725599187200002</v>
          </cell>
          <cell r="C107">
            <v>16.206152627377779</v>
          </cell>
          <cell r="D107">
            <v>14.381994000000001</v>
          </cell>
          <cell r="E107">
            <v>15.584077911111114</v>
          </cell>
        </row>
        <row r="108">
          <cell r="B108">
            <v>14.7784278048</v>
          </cell>
          <cell r="C108">
            <v>16.15421908697143</v>
          </cell>
          <cell r="D108">
            <v>14.4492612</v>
          </cell>
          <cell r="E108">
            <v>15.542347542857142</v>
          </cell>
        </row>
        <row r="109">
          <cell r="B109">
            <v>14.831256422400001</v>
          </cell>
          <cell r="C109">
            <v>16.107688846510346</v>
          </cell>
          <cell r="D109">
            <v>14.5165284</v>
          </cell>
          <cell r="E109">
            <v>15.505814689655173</v>
          </cell>
        </row>
        <row r="110">
          <cell r="B110">
            <v>14.88408504</v>
          </cell>
          <cell r="C110">
            <v>16.066021576000001</v>
          </cell>
          <cell r="D110">
            <v>14.5837956</v>
          </cell>
          <cell r="E110">
            <v>15.473959600000001</v>
          </cell>
        </row>
        <row r="111">
          <cell r="B111">
            <v>14.936913657600003</v>
          </cell>
          <cell r="C111">
            <v>16.028746665445162</v>
          </cell>
        </row>
        <row r="112">
          <cell r="B112">
            <v>14.989742275200001</v>
          </cell>
          <cell r="C112">
            <v>15.995452331100001</v>
          </cell>
        </row>
        <row r="113">
          <cell r="B113">
            <v>15.042570892800001</v>
          </cell>
          <cell r="C113">
            <v>15.965776702400001</v>
          </cell>
        </row>
        <row r="114">
          <cell r="B114">
            <v>15.0953995104</v>
          </cell>
          <cell r="C114">
            <v>15.939400481788239</v>
          </cell>
        </row>
        <row r="115">
          <cell r="B115">
            <v>15.148228128000003</v>
          </cell>
          <cell r="C115">
            <v>15.916040862857146</v>
          </cell>
        </row>
        <row r="116">
          <cell r="B116">
            <v>15.201056745600001</v>
          </cell>
          <cell r="C116">
            <v>15.895446462133338</v>
          </cell>
        </row>
        <row r="117">
          <cell r="B117">
            <v>15.2538853632</v>
          </cell>
          <cell r="C117">
            <v>15.877393072735135</v>
          </cell>
        </row>
        <row r="118">
          <cell r="B118">
            <v>15.306713980800001</v>
          </cell>
          <cell r="C118">
            <v>15.861680088505265</v>
          </cell>
        </row>
        <row r="119">
          <cell r="B119">
            <v>15.359542598400003</v>
          </cell>
          <cell r="C119">
            <v>15.848127478276924</v>
          </cell>
        </row>
        <row r="120">
          <cell r="B120">
            <v>15.412371216</v>
          </cell>
          <cell r="C120">
            <v>15.836573214000003</v>
          </cell>
        </row>
        <row r="121">
          <cell r="B121">
            <v>15.4651998336</v>
          </cell>
          <cell r="C121">
            <v>15.826871075239024</v>
          </cell>
        </row>
        <row r="122">
          <cell r="B122">
            <v>15.518028451200001</v>
          </cell>
          <cell r="C122">
            <v>15.818888767314288</v>
          </cell>
        </row>
        <row r="123">
          <cell r="B123">
            <v>15.570857068800002</v>
          </cell>
          <cell r="C123">
            <v>15.812506302027909</v>
          </cell>
        </row>
        <row r="124">
          <cell r="B124">
            <v>15.623685686400002</v>
          </cell>
          <cell r="C124">
            <v>15.807614599200001</v>
          </cell>
        </row>
        <row r="125">
          <cell r="B125">
            <v>15.676514304000001</v>
          </cell>
          <cell r="C125">
            <v>15.804114274666668</v>
          </cell>
        </row>
        <row r="126">
          <cell r="B126">
            <v>15.729342921600001</v>
          </cell>
          <cell r="C126">
            <v>15.801914586365216</v>
          </cell>
        </row>
        <row r="127">
          <cell r="B127">
            <v>15.782171539200004</v>
          </cell>
          <cell r="C127">
            <v>15.800932514961701</v>
          </cell>
        </row>
        <row r="128">
          <cell r="B128">
            <v>15.835000156800001</v>
          </cell>
          <cell r="C128">
            <v>15.801091959400004</v>
          </cell>
        </row>
        <row r="129">
          <cell r="B129">
            <v>15.887828774399999</v>
          </cell>
          <cell r="C129">
            <v>15.802323030955106</v>
          </cell>
        </row>
        <row r="130">
          <cell r="B130">
            <v>15.940657392000002</v>
          </cell>
          <cell r="C130">
            <v>15.804561432000003</v>
          </cell>
        </row>
        <row r="131">
          <cell r="B131">
            <v>15.993486009600002</v>
          </cell>
          <cell r="C131">
            <v>15.807747907858827</v>
          </cell>
        </row>
        <row r="132">
          <cell r="B132">
            <v>16.046314627200001</v>
          </cell>
          <cell r="C132">
            <v>15.811827761907693</v>
          </cell>
        </row>
        <row r="133">
          <cell r="B133">
            <v>16.0991432448</v>
          </cell>
          <cell r="C133">
            <v>15.816750425569815</v>
          </cell>
        </row>
        <row r="134">
          <cell r="B134">
            <v>16.1519718624</v>
          </cell>
          <cell r="C134">
            <v>15.822469076088892</v>
          </cell>
        </row>
        <row r="135">
          <cell r="B135">
            <v>16.204800480000003</v>
          </cell>
          <cell r="C135">
            <v>15.828940296000004</v>
          </cell>
        </row>
        <row r="136">
          <cell r="B136">
            <v>16.257629097599999</v>
          </cell>
          <cell r="C136">
            <v>15.836123769085713</v>
          </cell>
        </row>
        <row r="137">
          <cell r="B137">
            <v>16.310457715200002</v>
          </cell>
          <cell r="C137">
            <v>15.843982008336843</v>
          </cell>
        </row>
        <row r="138">
          <cell r="B138">
            <v>16.363286332800001</v>
          </cell>
          <cell r="C138">
            <v>15.852480112055174</v>
          </cell>
        </row>
        <row r="139">
          <cell r="B139">
            <v>16.416114950400004</v>
          </cell>
          <cell r="C139">
            <v>15.861585544759325</v>
          </cell>
        </row>
        <row r="140">
          <cell r="B140">
            <v>16.468943568</v>
          </cell>
          <cell r="C140">
            <v>15.871267939999999</v>
          </cell>
        </row>
      </sheetData>
      <sheetData sheetId="6" refreshError="1">
        <row r="86">
          <cell r="B86">
            <v>14.2936554173952</v>
          </cell>
        </row>
        <row r="115">
          <cell r="B115">
            <v>13.079862651959997</v>
          </cell>
          <cell r="C115">
            <v>18.186276850894288</v>
          </cell>
        </row>
        <row r="116">
          <cell r="B116">
            <v>13.113436548576001</v>
          </cell>
          <cell r="C116">
            <v>18.044898316154669</v>
          </cell>
        </row>
        <row r="117">
          <cell r="B117">
            <v>13.147010445191999</v>
          </cell>
          <cell r="C117">
            <v>17.912069266985188</v>
          </cell>
        </row>
        <row r="118">
          <cell r="B118">
            <v>13.180584341807998</v>
          </cell>
          <cell r="C118">
            <v>17.787114743998739</v>
          </cell>
        </row>
        <row r="119">
          <cell r="B119">
            <v>13.214158238424</v>
          </cell>
          <cell r="C119">
            <v>17.669429014412</v>
          </cell>
        </row>
        <row r="120">
          <cell r="B120">
            <v>13.24773213504</v>
          </cell>
          <cell r="C120">
            <v>17.558466918720001</v>
          </cell>
        </row>
        <row r="121">
          <cell r="B121">
            <v>13.281306031655999</v>
          </cell>
          <cell r="C121">
            <v>17.45373648371093</v>
          </cell>
        </row>
        <row r="122">
          <cell r="B122">
            <v>13.314879928272001</v>
          </cell>
          <cell r="C122">
            <v>17.354792590764571</v>
          </cell>
        </row>
        <row r="123">
          <cell r="B123">
            <v>13.348453824888001</v>
          </cell>
          <cell r="C123">
            <v>17.261231527644</v>
          </cell>
        </row>
        <row r="124">
          <cell r="B124">
            <v>13.382027721503999</v>
          </cell>
          <cell r="C124">
            <v>17.172686283224728</v>
          </cell>
        </row>
        <row r="125">
          <cell r="B125">
            <v>13.415601618119998</v>
          </cell>
          <cell r="C125">
            <v>17.088822469593332</v>
          </cell>
        </row>
        <row r="126">
          <cell r="B126">
            <v>13.449175514736</v>
          </cell>
          <cell r="C126">
            <v>17.009334776046263</v>
          </cell>
        </row>
        <row r="127">
          <cell r="B127">
            <v>13.482749411352</v>
          </cell>
          <cell r="C127">
            <v>16.933943875769618</v>
          </cell>
        </row>
        <row r="128">
          <cell r="B128">
            <v>13.516323307967998</v>
          </cell>
          <cell r="C128">
            <v>16.862393719184002</v>
          </cell>
        </row>
        <row r="129">
          <cell r="B129">
            <v>13.549897204584001</v>
          </cell>
          <cell r="C129">
            <v>16.794449158716489</v>
          </cell>
        </row>
        <row r="130">
          <cell r="B130">
            <v>13.583471101199999</v>
          </cell>
          <cell r="C130">
            <v>16.729893858600001</v>
          </cell>
        </row>
        <row r="131">
          <cell r="B131">
            <v>13.617044997815999</v>
          </cell>
          <cell r="C131">
            <v>16.668528450578592</v>
          </cell>
        </row>
        <row r="132">
          <cell r="B132">
            <v>13.650618894432</v>
          </cell>
          <cell r="C132">
            <v>16.610168902416003</v>
          </cell>
        </row>
        <row r="133">
          <cell r="B133">
            <v>13.684192791048</v>
          </cell>
          <cell r="C133">
            <v>16.554645071101362</v>
          </cell>
        </row>
        <row r="134">
          <cell r="B134">
            <v>13.717766687663998</v>
          </cell>
          <cell r="C134">
            <v>16.501799416809778</v>
          </cell>
        </row>
        <row r="135">
          <cell r="B135">
            <v>13.751340584279999</v>
          </cell>
          <cell r="C135">
            <v>16.451485857158183</v>
          </cell>
        </row>
        <row r="136">
          <cell r="B136">
            <v>13.784914480895999</v>
          </cell>
          <cell r="C136">
            <v>16.403568744219431</v>
          </cell>
        </row>
        <row r="137">
          <cell r="B137">
            <v>13.818488377512001</v>
          </cell>
          <cell r="C137">
            <v>16.357921949219161</v>
          </cell>
        </row>
        <row r="138">
          <cell r="B138">
            <v>13.852062274127999</v>
          </cell>
          <cell r="C138">
            <v>16.314428041919172</v>
          </cell>
        </row>
        <row r="139">
          <cell r="B139">
            <v>13.885636170744002</v>
          </cell>
          <cell r="C139">
            <v>16.272977553453355</v>
          </cell>
        </row>
        <row r="140">
          <cell r="B140">
            <v>13.91921006736</v>
          </cell>
          <cell r="C140">
            <v>16.233468312879999</v>
          </cell>
        </row>
        <row r="141">
          <cell r="B141">
            <v>13.952783963976</v>
          </cell>
          <cell r="C141">
            <v>16.19580484899128</v>
          </cell>
        </row>
        <row r="142">
          <cell r="B142">
            <v>13.986357860591998</v>
          </cell>
          <cell r="C142">
            <v>16.159897850012129</v>
          </cell>
        </row>
        <row r="143">
          <cell r="B143">
            <v>14.019931757208001</v>
          </cell>
          <cell r="C143">
            <v>16.125663674756382</v>
          </cell>
        </row>
        <row r="144">
          <cell r="B144">
            <v>14.053505653823999</v>
          </cell>
          <cell r="C144">
            <v>16.093023909612</v>
          </cell>
        </row>
        <row r="145">
          <cell r="B145">
            <v>14.087079550439997</v>
          </cell>
          <cell r="C145">
            <v>16.061904966420002</v>
          </cell>
        </row>
        <row r="146">
          <cell r="B146">
            <v>14.120653447056</v>
          </cell>
          <cell r="C146">
            <v>16.032237716909819</v>
          </cell>
        </row>
        <row r="147">
          <cell r="B147">
            <v>14.154227343671998</v>
          </cell>
          <cell r="C147">
            <v>16.003957159871824</v>
          </cell>
        </row>
        <row r="148">
          <cell r="B148">
            <v>14.187801240288</v>
          </cell>
          <cell r="C148">
            <v>15.977002117696944</v>
          </cell>
        </row>
        <row r="149">
          <cell r="B149">
            <v>14.221375136903999</v>
          </cell>
          <cell r="C149">
            <v>15.951314959304174</v>
          </cell>
        </row>
        <row r="150">
          <cell r="B150">
            <v>14.254949033519999</v>
          </cell>
          <cell r="C150">
            <v>15.926841346817143</v>
          </cell>
        </row>
        <row r="151">
          <cell r="B151">
            <v>14.288522930135999</v>
          </cell>
          <cell r="C151">
            <v>15.903530003648282</v>
          </cell>
        </row>
        <row r="152">
          <cell r="B152">
            <v>14.322096826752</v>
          </cell>
          <cell r="C152">
            <v>15.881332501909334</v>
          </cell>
        </row>
        <row r="153">
          <cell r="B153">
            <v>14.355670723368</v>
          </cell>
          <cell r="C153">
            <v>15.860203067294957</v>
          </cell>
        </row>
        <row r="154">
          <cell r="B154">
            <v>14.389244619984</v>
          </cell>
          <cell r="C154">
            <v>15.840098399786598</v>
          </cell>
        </row>
        <row r="155">
          <cell r="B155">
            <v>14.422818516599998</v>
          </cell>
          <cell r="C155">
            <v>15.8209775087</v>
          </cell>
        </row>
        <row r="156">
          <cell r="B156">
            <v>14.456392413216001</v>
          </cell>
          <cell r="C156">
            <v>15.80280156075537</v>
          </cell>
        </row>
        <row r="157">
          <cell r="B157">
            <v>14.489966309831999</v>
          </cell>
          <cell r="C157">
            <v>15.785533739986132</v>
          </cell>
        </row>
        <row r="158">
          <cell r="B158">
            <v>14.523540206447999</v>
          </cell>
          <cell r="C158">
            <v>15.769139118424</v>
          </cell>
        </row>
        <row r="159">
          <cell r="B159">
            <v>14.557114103064</v>
          </cell>
          <cell r="C159">
            <v>15.753584536605418</v>
          </cell>
        </row>
        <row r="160">
          <cell r="B160">
            <v>14.59068799968</v>
          </cell>
          <cell r="C160">
            <v>15.738838493040001</v>
          </cell>
        </row>
        <row r="161">
          <cell r="B161">
            <v>14.624261896295998</v>
          </cell>
          <cell r="C161">
            <v>15.724871041866519</v>
          </cell>
        </row>
        <row r="162">
          <cell r="B162">
            <v>14.657835792912</v>
          </cell>
          <cell r="C162">
            <v>15.711653697997463</v>
          </cell>
        </row>
        <row r="163">
          <cell r="B163">
            <v>14.691409689527999</v>
          </cell>
          <cell r="C163">
            <v>15.699159349120626</v>
          </cell>
        </row>
        <row r="164">
          <cell r="B164">
            <v>14.724983586144001</v>
          </cell>
          <cell r="C164">
            <v>15.687362173986287</v>
          </cell>
        </row>
        <row r="165">
          <cell r="B165">
            <v>14.758557482759999</v>
          </cell>
          <cell r="C165">
            <v>15.676237566462353</v>
          </cell>
        </row>
        <row r="166">
          <cell r="B166">
            <v>14.792131379376</v>
          </cell>
          <cell r="C166">
            <v>15.665762064887998</v>
          </cell>
        </row>
        <row r="167">
          <cell r="B167">
            <v>14.825705275992</v>
          </cell>
          <cell r="C167">
            <v>15.655913286299448</v>
          </cell>
        </row>
        <row r="168">
          <cell r="B168">
            <v>14.859279172607998</v>
          </cell>
          <cell r="C168">
            <v>15.646669865140364</v>
          </cell>
        </row>
        <row r="169">
          <cell r="B169">
            <v>14.892853069224001</v>
          </cell>
          <cell r="C169">
            <v>15.638011396104135</v>
          </cell>
        </row>
        <row r="170">
          <cell r="B170">
            <v>14.926426965839999</v>
          </cell>
          <cell r="C170">
            <v>15.629918380786666</v>
          </cell>
        </row>
        <row r="171">
          <cell r="B171">
            <v>14.960000862455999</v>
          </cell>
          <cell r="C171">
            <v>15.622372177856571</v>
          </cell>
        </row>
        <row r="172">
          <cell r="B172">
            <v>14.993574759072001</v>
          </cell>
          <cell r="C172">
            <v>15.61535495647513</v>
          </cell>
        </row>
        <row r="173">
          <cell r="B173">
            <v>15.027148655688</v>
          </cell>
          <cell r="C173">
            <v>15.608849652721419</v>
          </cell>
        </row>
        <row r="174">
          <cell r="B174">
            <v>15.060722552303998</v>
          </cell>
          <cell r="C174">
            <v>15.60283992879881</v>
          </cell>
        </row>
        <row r="175">
          <cell r="B175">
            <v>15.094296448919998</v>
          </cell>
          <cell r="C175">
            <v>15.597310134817896</v>
          </cell>
        </row>
        <row r="176">
          <cell r="B176">
            <v>15.127870345536</v>
          </cell>
          <cell r="C176">
            <v>15.592245272968</v>
          </cell>
        </row>
        <row r="177">
          <cell r="B177">
            <v>15.161444242151999</v>
          </cell>
          <cell r="C177">
            <v>15.587630963904868</v>
          </cell>
        </row>
        <row r="178">
          <cell r="B178">
            <v>15.195018138767999</v>
          </cell>
          <cell r="C178">
            <v>15.583453415196246</v>
          </cell>
        </row>
        <row r="179">
          <cell r="B179">
            <v>15.228592035384001</v>
          </cell>
          <cell r="C179">
            <v>15.579699391679879</v>
          </cell>
        </row>
        <row r="180">
          <cell r="B180">
            <v>15.262165932</v>
          </cell>
          <cell r="C180">
            <v>15.576356187600002</v>
          </cell>
        </row>
        <row r="181">
          <cell r="B181">
            <v>15.295739828616</v>
          </cell>
          <cell r="C181">
            <v>15.573411600399091</v>
          </cell>
        </row>
        <row r="182">
          <cell r="B182">
            <v>15.329313725231998</v>
          </cell>
          <cell r="C182">
            <v>15.570853906051292</v>
          </cell>
        </row>
        <row r="183">
          <cell r="B183">
            <v>15.362887621848001</v>
          </cell>
          <cell r="C183">
            <v>15.568671835832738</v>
          </cell>
        </row>
        <row r="184">
          <cell r="B184">
            <v>15.396461518463999</v>
          </cell>
          <cell r="C184">
            <v>15.566854554432</v>
          </cell>
        </row>
        <row r="185">
          <cell r="B185">
            <v>15.430035415080003</v>
          </cell>
          <cell r="C185">
            <v>15.565391639311429</v>
          </cell>
        </row>
        <row r="186">
          <cell r="C186">
            <v>15.56427306123668</v>
          </cell>
        </row>
        <row r="187">
          <cell r="C187">
            <v>15.563489165898055</v>
          </cell>
        </row>
        <row r="188">
          <cell r="C188">
            <v>15.563030656552892</v>
          </cell>
        </row>
        <row r="189">
          <cell r="C189">
            <v>15.562888577623376</v>
          </cell>
        </row>
        <row r="190">
          <cell r="C190">
            <v>15.563054299189091</v>
          </cell>
        </row>
      </sheetData>
      <sheetData sheetId="7" refreshError="1">
        <row r="86">
          <cell r="B86">
            <v>12.852652706944001</v>
          </cell>
          <cell r="E86">
            <v>23.21093860954667</v>
          </cell>
        </row>
        <row r="87">
          <cell r="E87">
            <v>21.620483059931427</v>
          </cell>
        </row>
        <row r="88">
          <cell r="B88">
            <v>13.432628553792</v>
          </cell>
          <cell r="C88">
            <v>30.356448940096005</v>
          </cell>
          <cell r="D88">
            <v>12.662539907679999</v>
          </cell>
          <cell r="E88">
            <v>20.476373909839999</v>
          </cell>
        </row>
        <row r="89">
          <cell r="B89">
            <v>13.722616477216</v>
          </cell>
          <cell r="C89">
            <v>28.492134892919111</v>
          </cell>
          <cell r="D89">
            <v>13.052400004639999</v>
          </cell>
          <cell r="E89">
            <v>19.629829026097777</v>
          </cell>
        </row>
        <row r="90">
          <cell r="B90">
            <v>14.012604400640003</v>
          </cell>
          <cell r="C90">
            <v>27.029682447520003</v>
          </cell>
          <cell r="D90">
            <v>13.442260101600001</v>
          </cell>
          <cell r="E90">
            <v>18.991579128800002</v>
          </cell>
        </row>
        <row r="91">
          <cell r="B91">
            <v>14.302592324063999</v>
          </cell>
          <cell r="C91">
            <v>25.859492985231999</v>
          </cell>
          <cell r="D91">
            <v>13.83212019856</v>
          </cell>
          <cell r="E91">
            <v>18.50481649437091</v>
          </cell>
        </row>
        <row r="92">
          <cell r="B92">
            <v>14.592580247488002</v>
          </cell>
          <cell r="C92">
            <v>24.908500760277331</v>
          </cell>
          <cell r="D92">
            <v>14.22198029552</v>
          </cell>
          <cell r="E92">
            <v>18.131669307093336</v>
          </cell>
        </row>
        <row r="93">
          <cell r="B93">
            <v>14.882568170912002</v>
          </cell>
          <cell r="C93">
            <v>24.126121794809844</v>
          </cell>
          <cell r="D93">
            <v>14.611840392479998</v>
          </cell>
          <cell r="E93">
            <v>17.845918617624616</v>
          </cell>
        </row>
        <row r="94">
          <cell r="B94">
            <v>15.172556094336</v>
          </cell>
          <cell r="C94">
            <v>23.476224676082289</v>
          </cell>
          <cell r="D94">
            <v>15.001700489439999</v>
          </cell>
          <cell r="E94">
            <v>17.628836605005716</v>
          </cell>
        </row>
        <row r="95">
          <cell r="B95">
            <v>15.462544017760001</v>
          </cell>
          <cell r="C95">
            <v>22.932313034746663</v>
          </cell>
          <cell r="D95">
            <v>15.391560586400001</v>
          </cell>
          <cell r="E95">
            <v>17.466689533866667</v>
          </cell>
        </row>
        <row r="96">
          <cell r="B96">
            <v>15.752531941184001</v>
          </cell>
          <cell r="C96">
            <v>22.474514593791998</v>
          </cell>
          <cell r="D96">
            <v>15.78142068336</v>
          </cell>
          <cell r="E96">
            <v>17.349177102679999</v>
          </cell>
        </row>
        <row r="97">
          <cell r="B97">
            <v>16.042519864608</v>
          </cell>
          <cell r="C97">
            <v>22.087632906092239</v>
          </cell>
          <cell r="D97">
            <v>16.17128078032</v>
          </cell>
          <cell r="E97">
            <v>17.26842261027765</v>
          </cell>
        </row>
        <row r="98">
          <cell r="B98">
            <v>16.332507788032</v>
          </cell>
          <cell r="C98">
            <v>21.759848512771555</v>
          </cell>
          <cell r="D98">
            <v>16.561140877280003</v>
          </cell>
          <cell r="E98">
            <v>17.218299733528891</v>
          </cell>
        </row>
        <row r="99">
          <cell r="B99">
            <v>16.622495711456001</v>
          </cell>
          <cell r="C99">
            <v>21.481830262085893</v>
          </cell>
          <cell r="D99">
            <v>16.951000974239999</v>
          </cell>
          <cell r="E99">
            <v>17.193971901541055</v>
          </cell>
        </row>
        <row r="100">
          <cell r="B100">
            <v>13.808259691999998</v>
          </cell>
          <cell r="C100">
            <v>17.326186787199997</v>
          </cell>
          <cell r="D100">
            <v>17.340861071199999</v>
          </cell>
          <cell r="E100">
            <v>17.191569857600001</v>
          </cell>
        </row>
        <row r="101">
          <cell r="B101">
            <v>14.065171983679999</v>
          </cell>
          <cell r="C101">
            <v>17.164783408659048</v>
          </cell>
          <cell r="D101">
            <v>17.730721168159999</v>
          </cell>
          <cell r="E101">
            <v>17.207961346270476</v>
          </cell>
        </row>
        <row r="102">
          <cell r="B102">
            <v>14.322084275359998</v>
          </cell>
          <cell r="C102">
            <v>17.029730895970911</v>
          </cell>
          <cell r="D102">
            <v>18.120581265119998</v>
          </cell>
          <cell r="E102">
            <v>17.240583613105454</v>
          </cell>
        </row>
        <row r="103">
          <cell r="B103">
            <v>14.578996567039997</v>
          </cell>
          <cell r="C103">
            <v>16.917592179676522</v>
          </cell>
          <cell r="D103">
            <v>18.510441362080002</v>
          </cell>
          <cell r="E103">
            <v>17.287319600083478</v>
          </cell>
        </row>
        <row r="104">
          <cell r="B104">
            <v>14.83590885872</v>
          </cell>
          <cell r="C104">
            <v>16.825503035226664</v>
          </cell>
          <cell r="D104">
            <v>18.900301459039998</v>
          </cell>
          <cell r="E104">
            <v>17.346405092186668</v>
          </cell>
        </row>
        <row r="105">
          <cell r="B105">
            <v>15.092821150399999</v>
          </cell>
          <cell r="C105">
            <v>16.751057513999996</v>
          </cell>
          <cell r="D105">
            <v>19.290161556000001</v>
          </cell>
          <cell r="E105">
            <v>17.416358148800001</v>
          </cell>
        </row>
        <row r="106">
          <cell r="B106">
            <v>15.349733442079998</v>
          </cell>
          <cell r="C106">
            <v>16.692219813316918</v>
          </cell>
          <cell r="D106">
            <v>19.680021652960001</v>
          </cell>
          <cell r="E106">
            <v>17.495924820172306</v>
          </cell>
        </row>
        <row r="107">
          <cell r="B107">
            <v>15.606645733759999</v>
          </cell>
          <cell r="C107">
            <v>16.647255730894816</v>
          </cell>
          <cell r="D107">
            <v>20.069881749919997</v>
          </cell>
          <cell r="E107">
            <v>17.584036926885926</v>
          </cell>
        </row>
        <row r="108">
          <cell r="B108">
            <v>15.863558025439998</v>
          </cell>
          <cell r="C108">
            <v>16.614678807634284</v>
          </cell>
          <cell r="D108">
            <v>20.45974184688</v>
          </cell>
          <cell r="E108">
            <v>17.679778886582856</v>
          </cell>
        </row>
        <row r="109">
          <cell r="B109">
            <v>16.120470317119999</v>
          </cell>
          <cell r="C109">
            <v>16.59320761327724</v>
          </cell>
          <cell r="D109">
            <v>20.84960194384</v>
          </cell>
          <cell r="E109">
            <v>17.782361404126895</v>
          </cell>
        </row>
        <row r="110">
          <cell r="B110">
            <v>16.377382608799998</v>
          </cell>
          <cell r="C110">
            <v>16.581731574933332</v>
          </cell>
          <cell r="D110">
            <v>21.239462040799999</v>
          </cell>
          <cell r="E110">
            <v>17.891100423733334</v>
          </cell>
        </row>
        <row r="111">
          <cell r="B111">
            <v>16.634294900479997</v>
          </cell>
          <cell r="C111">
            <v>16.579283419439999</v>
          </cell>
        </row>
        <row r="112">
          <cell r="B112">
            <v>16.891207192159996</v>
          </cell>
          <cell r="C112">
            <v>16.585016782779999</v>
          </cell>
        </row>
        <row r="113">
          <cell r="B113">
            <v>17.148119483839999</v>
          </cell>
          <cell r="C113">
            <v>16.598187890513938</v>
          </cell>
        </row>
        <row r="114">
          <cell r="B114">
            <v>17.405031775519998</v>
          </cell>
          <cell r="C114">
            <v>16.618140471077645</v>
          </cell>
        </row>
        <row r="115">
          <cell r="B115">
            <v>17.661944067199997</v>
          </cell>
          <cell r="C115">
            <v>16.644293255371426</v>
          </cell>
        </row>
        <row r="116">
          <cell r="B116">
            <v>17.918856358879996</v>
          </cell>
          <cell r="C116">
            <v>16.676129559751107</v>
          </cell>
        </row>
        <row r="117">
          <cell r="B117">
            <v>18.175768650559998</v>
          </cell>
          <cell r="C117">
            <v>16.713188558263784</v>
          </cell>
        </row>
        <row r="118">
          <cell r="B118">
            <v>18.432680942239998</v>
          </cell>
          <cell r="C118">
            <v>16.75505793295158</v>
          </cell>
        </row>
        <row r="119">
          <cell r="B119">
            <v>18.689593233919997</v>
          </cell>
          <cell r="C119">
            <v>16.80136765487795</v>
          </cell>
        </row>
        <row r="120">
          <cell r="B120">
            <v>18.946505525599999</v>
          </cell>
          <cell r="C120">
            <v>16.851784697999996</v>
          </cell>
        </row>
        <row r="121">
          <cell r="B121">
            <v>19.203417817279998</v>
          </cell>
          <cell r="C121">
            <v>16.906008526620486</v>
          </cell>
        </row>
        <row r="122">
          <cell r="B122">
            <v>19.460330108960001</v>
          </cell>
          <cell r="C122">
            <v>16.963767227489523</v>
          </cell>
        </row>
        <row r="123">
          <cell r="B123">
            <v>19.71724240064</v>
          </cell>
          <cell r="C123">
            <v>17.024814181613024</v>
          </cell>
        </row>
        <row r="124">
          <cell r="B124">
            <v>19.974154692319999</v>
          </cell>
          <cell r="C124">
            <v>17.088925189905453</v>
          </cell>
        </row>
        <row r="125">
          <cell r="B125">
            <v>20.231066984000002</v>
          </cell>
          <cell r="C125">
            <v>17.155895982088886</v>
          </cell>
        </row>
        <row r="126">
          <cell r="B126">
            <v>20.487979275679994</v>
          </cell>
          <cell r="C126">
            <v>17.225540050518259</v>
          </cell>
        </row>
        <row r="127">
          <cell r="B127">
            <v>20.744891567359996</v>
          </cell>
          <cell r="C127">
            <v>17.297686760539573</v>
          </cell>
        </row>
        <row r="128">
          <cell r="B128">
            <v>21.001803859040002</v>
          </cell>
          <cell r="C128">
            <v>17.372179697053333</v>
          </cell>
        </row>
        <row r="129">
          <cell r="B129">
            <v>21.258716150719994</v>
          </cell>
          <cell r="C129">
            <v>17.448875213539587</v>
          </cell>
        </row>
        <row r="130">
          <cell r="B130">
            <v>21.515628442399997</v>
          </cell>
          <cell r="C130">
            <v>17.527641155199998</v>
          </cell>
        </row>
      </sheetData>
      <sheetData sheetId="8" refreshError="1">
        <row r="8">
          <cell r="A8">
            <v>5</v>
          </cell>
        </row>
        <row r="88">
          <cell r="D88">
            <v>10.89150688704</v>
          </cell>
          <cell r="E88">
            <v>25.568168502719999</v>
          </cell>
        </row>
        <row r="89">
          <cell r="D89">
            <v>11.135890293120001</v>
          </cell>
          <cell r="E89">
            <v>23.951005179093336</v>
          </cell>
        </row>
        <row r="90">
          <cell r="B90">
            <v>11.682603967871998</v>
          </cell>
          <cell r="C90">
            <v>25.950679633535998</v>
          </cell>
          <cell r="D90">
            <v>11.3802736992</v>
          </cell>
          <cell r="E90">
            <v>22.681712860799998</v>
          </cell>
        </row>
        <row r="91">
          <cell r="B91">
            <v>11.7660115675392</v>
          </cell>
          <cell r="C91">
            <v>24.657373100278686</v>
          </cell>
          <cell r="D91">
            <v>11.624657105279999</v>
          </cell>
          <cell r="E91">
            <v>21.665417637294542</v>
          </cell>
        </row>
        <row r="92">
          <cell r="B92">
            <v>11.849419167206399</v>
          </cell>
          <cell r="C92">
            <v>23.586568289203196</v>
          </cell>
          <cell r="D92">
            <v>11.869040511360001</v>
          </cell>
          <cell r="E92">
            <v>20.838870234879998</v>
          </cell>
        </row>
        <row r="93">
          <cell r="B93">
            <v>11.932826766873598</v>
          </cell>
          <cell r="C93">
            <v>22.686918649036798</v>
          </cell>
          <cell r="D93">
            <v>12.11342391744</v>
          </cell>
          <cell r="E93">
            <v>20.158282694843077</v>
          </cell>
        </row>
        <row r="94">
          <cell r="B94">
            <v>12.016234366540798</v>
          </cell>
          <cell r="C94">
            <v>21.921748071727542</v>
          </cell>
          <cell r="D94">
            <v>12.357807323519998</v>
          </cell>
          <cell r="E94">
            <v>19.592377903817145</v>
          </cell>
        </row>
        <row r="95">
          <cell r="B95">
            <v>12.099641966208001</v>
          </cell>
          <cell r="C95">
            <v>21.264160744703997</v>
          </cell>
          <cell r="D95">
            <v>12.6021907296</v>
          </cell>
          <cell r="E95">
            <v>19.118219312000001</v>
          </cell>
        </row>
        <row r="96">
          <cell r="B96">
            <v>12.183049565875198</v>
          </cell>
          <cell r="C96">
            <v>20.693984808537596</v>
          </cell>
          <cell r="D96">
            <v>12.846574135680001</v>
          </cell>
          <cell r="E96">
            <v>18.718604507039998</v>
          </cell>
        </row>
        <row r="97">
          <cell r="B97">
            <v>12.266457165542398</v>
          </cell>
          <cell r="C97">
            <v>20.195794723665319</v>
          </cell>
          <cell r="D97">
            <v>13.09095754176</v>
          </cell>
          <cell r="E97">
            <v>18.380378703021176</v>
          </cell>
        </row>
        <row r="98">
          <cell r="B98">
            <v>12.349864765209599</v>
          </cell>
          <cell r="C98">
            <v>19.757592848204794</v>
          </cell>
          <cell r="D98">
            <v>13.335340947839999</v>
          </cell>
          <cell r="E98">
            <v>18.093310399786667</v>
          </cell>
        </row>
        <row r="99">
          <cell r="B99">
            <v>12.433272364876798</v>
          </cell>
          <cell r="C99">
            <v>19.369907359617343</v>
          </cell>
          <cell r="D99">
            <v>13.57972435392</v>
          </cell>
          <cell r="E99">
            <v>17.849322097212632</v>
          </cell>
        </row>
        <row r="100">
          <cell r="B100">
            <v>12.516679964544</v>
          </cell>
          <cell r="C100">
            <v>19.025160799871998</v>
          </cell>
          <cell r="D100">
            <v>13.82410776</v>
          </cell>
          <cell r="E100">
            <v>17.641951795199997</v>
          </cell>
        </row>
        <row r="101">
          <cell r="B101">
            <v>12.600087564211199</v>
          </cell>
          <cell r="C101">
            <v>18.717219036277026</v>
          </cell>
          <cell r="D101">
            <v>14.068491166080001</v>
          </cell>
          <cell r="E101">
            <v>17.465968350811426</v>
          </cell>
        </row>
        <row r="102">
          <cell r="B102">
            <v>12.683495163878398</v>
          </cell>
          <cell r="C102">
            <v>18.441063232993745</v>
          </cell>
          <cell r="D102">
            <v>14.312874572159998</v>
          </cell>
          <cell r="E102">
            <v>17.317091738007267</v>
          </cell>
        </row>
        <row r="103">
          <cell r="B103">
            <v>12.766902763545598</v>
          </cell>
          <cell r="C103">
            <v>18.192547395198886</v>
          </cell>
          <cell r="D103">
            <v>14.557257978240001</v>
          </cell>
          <cell r="E103">
            <v>17.191786283102608</v>
          </cell>
        </row>
        <row r="104">
          <cell r="B104">
            <v>12.850310363212799</v>
          </cell>
          <cell r="C104">
            <v>17.968216527206398</v>
          </cell>
          <cell r="D104">
            <v>14.801641384319998</v>
          </cell>
          <cell r="E104">
            <v>17.087105591359997</v>
          </cell>
        </row>
        <row r="105">
          <cell r="B105">
            <v>12.933717962879998</v>
          </cell>
          <cell r="C105">
            <v>17.765168432639999</v>
          </cell>
          <cell r="D105">
            <v>15.046024790399999</v>
          </cell>
          <cell r="E105">
            <v>17.000574691200001</v>
          </cell>
        </row>
        <row r="106">
          <cell r="B106">
            <v>13.017125562547198</v>
          </cell>
          <cell r="C106">
            <v>17.580947406873598</v>
          </cell>
          <cell r="D106">
            <v>15.29040819648</v>
          </cell>
          <cell r="E106">
            <v>16.930099375901538</v>
          </cell>
        </row>
        <row r="107">
          <cell r="B107">
            <v>13.100533162214399</v>
          </cell>
          <cell r="C107">
            <v>17.413461553373864</v>
          </cell>
          <cell r="D107">
            <v>15.534791602559999</v>
          </cell>
          <cell r="E107">
            <v>16.873895691591109</v>
          </cell>
        </row>
        <row r="108">
          <cell r="B108">
            <v>13.183940761881599</v>
          </cell>
          <cell r="C108">
            <v>17.260917817969368</v>
          </cell>
          <cell r="D108">
            <v>15.779175008640001</v>
          </cell>
          <cell r="E108">
            <v>16.830434534948569</v>
          </cell>
        </row>
        <row r="109">
          <cell r="B109">
            <v>13.267348361548798</v>
          </cell>
          <cell r="C109">
            <v>17.121770464305431</v>
          </cell>
          <cell r="D109">
            <v>16.023558414720004</v>
          </cell>
          <cell r="E109">
            <v>16.798397713456549</v>
          </cell>
        </row>
        <row r="110">
          <cell r="B110">
            <v>13.350755961215999</v>
          </cell>
          <cell r="C110">
            <v>16.994679854207995</v>
          </cell>
          <cell r="D110">
            <v>16.267941820800001</v>
          </cell>
          <cell r="E110">
            <v>16.776642793600001</v>
          </cell>
        </row>
        <row r="111">
          <cell r="B111">
            <v>13.434163560883198</v>
          </cell>
          <cell r="C111">
            <v>16.878479206041597</v>
          </cell>
        </row>
        <row r="112">
          <cell r="B112">
            <v>13.5175711605504</v>
          </cell>
          <cell r="C112">
            <v>16.772147585875196</v>
          </cell>
        </row>
        <row r="113">
          <cell r="B113">
            <v>13.600978760217599</v>
          </cell>
          <cell r="C113">
            <v>16.674787809345162</v>
          </cell>
        </row>
        <row r="114">
          <cell r="B114">
            <v>13.684386359884797</v>
          </cell>
          <cell r="C114">
            <v>16.585608243189455</v>
          </cell>
        </row>
        <row r="115">
          <cell r="B115">
            <v>13.767793959551998</v>
          </cell>
          <cell r="C115">
            <v>16.503907726518854</v>
          </cell>
        </row>
        <row r="116">
          <cell r="B116">
            <v>13.8512015592192</v>
          </cell>
          <cell r="C116">
            <v>16.429063005209596</v>
          </cell>
        </row>
        <row r="117">
          <cell r="B117">
            <v>13.934609158886399</v>
          </cell>
          <cell r="C117">
            <v>16.360518203962116</v>
          </cell>
        </row>
        <row r="118">
          <cell r="B118">
            <v>14.0180167585536</v>
          </cell>
          <cell r="C118">
            <v>16.297775960666268</v>
          </cell>
        </row>
        <row r="119">
          <cell r="B119">
            <v>14.101424358220799</v>
          </cell>
          <cell r="C119">
            <v>16.240389924710396</v>
          </cell>
        </row>
        <row r="120">
          <cell r="B120">
            <v>16.122657369599999</v>
          </cell>
          <cell r="C120">
            <v>16.789206374399999</v>
          </cell>
        </row>
        <row r="121">
          <cell r="B121">
            <v>16.508979548159999</v>
          </cell>
          <cell r="C121">
            <v>16.777660327680003</v>
          </cell>
        </row>
        <row r="122">
          <cell r="B122">
            <v>16.89530172672</v>
          </cell>
          <cell r="C122">
            <v>16.775862239817144</v>
          </cell>
        </row>
        <row r="123">
          <cell r="B123">
            <v>17.281623905280004</v>
          </cell>
          <cell r="C123">
            <v>16.783132020658606</v>
          </cell>
        </row>
        <row r="124">
          <cell r="B124">
            <v>17.66794608384</v>
          </cell>
          <cell r="C124">
            <v>16.79885140642909</v>
          </cell>
        </row>
        <row r="125">
          <cell r="B125">
            <v>18.054268262400001</v>
          </cell>
          <cell r="C125">
            <v>16.822457090133334</v>
          </cell>
        </row>
        <row r="126">
          <cell r="B126">
            <v>18.440590440960001</v>
          </cell>
          <cell r="C126">
            <v>16.853434747993045</v>
          </cell>
        </row>
        <row r="127">
          <cell r="B127">
            <v>18.826912619520002</v>
          </cell>
          <cell r="C127">
            <v>16.89131382846638</v>
          </cell>
        </row>
        <row r="128">
          <cell r="B128">
            <v>19.213234798079998</v>
          </cell>
          <cell r="C128">
            <v>16.935662992639998</v>
          </cell>
        </row>
        <row r="129">
          <cell r="B129">
            <v>19.599556976639999</v>
          </cell>
          <cell r="C129">
            <v>16.986086112940406</v>
          </cell>
        </row>
        <row r="130">
          <cell r="B130">
            <v>19.985879155199999</v>
          </cell>
          <cell r="C130">
            <v>17.042218752</v>
          </cell>
        </row>
      </sheetData>
      <sheetData sheetId="9" refreshError="1">
        <row r="86">
          <cell r="B86">
            <v>14.2936554173952</v>
          </cell>
          <cell r="C86">
            <v>42.024148111897595</v>
          </cell>
          <cell r="D86">
            <v>12.098936467200001</v>
          </cell>
          <cell r="E86">
            <v>32.547108316799999</v>
          </cell>
        </row>
        <row r="87">
          <cell r="B87">
            <v>14.556302705894399</v>
          </cell>
          <cell r="C87">
            <v>38.081409676147196</v>
          </cell>
          <cell r="D87">
            <v>13.261619184000001</v>
          </cell>
          <cell r="E87">
            <v>29.708989675200002</v>
          </cell>
        </row>
        <row r="88">
          <cell r="B88">
            <v>14.818949994393602</v>
          </cell>
          <cell r="C88">
            <v>35.157186760396797</v>
          </cell>
          <cell r="D88">
            <v>14.424301900800003</v>
          </cell>
          <cell r="E88">
            <v>27.7257360336</v>
          </cell>
        </row>
        <row r="89">
          <cell r="B89">
            <v>15.081597282892799</v>
          </cell>
          <cell r="C89">
            <v>32.911974191313071</v>
          </cell>
          <cell r="D89">
            <v>15.586984617600002</v>
          </cell>
          <cell r="E89">
            <v>26.312392392</v>
          </cell>
        </row>
        <row r="90">
          <cell r="B90">
            <v>15.344244571392</v>
          </cell>
          <cell r="C90">
            <v>31.142068864896004</v>
          </cell>
          <cell r="D90">
            <v>16.749667334400002</v>
          </cell>
          <cell r="E90">
            <v>25.297985750399999</v>
          </cell>
        </row>
        <row r="91">
          <cell r="B91">
            <v>15.606891859891201</v>
          </cell>
          <cell r="C91">
            <v>29.717841533145599</v>
          </cell>
          <cell r="D91">
            <v>17.912350051200001</v>
          </cell>
          <cell r="E91">
            <v>24.573715108800002</v>
          </cell>
        </row>
        <row r="92">
          <cell r="B92">
            <v>15.869539148390402</v>
          </cell>
          <cell r="C92">
            <v>28.552872697395198</v>
          </cell>
          <cell r="D92">
            <v>19.075032767999996</v>
          </cell>
          <cell r="E92">
            <v>24.067046467200001</v>
          </cell>
        </row>
        <row r="93">
          <cell r="B93">
            <v>16.132186436889601</v>
          </cell>
          <cell r="C93">
            <v>27.587333473952491</v>
          </cell>
          <cell r="D93">
            <v>20.237715484800002</v>
          </cell>
          <cell r="E93">
            <v>23.727763979446156</v>
          </cell>
        </row>
        <row r="94">
          <cell r="B94">
            <v>16.3948337253888</v>
          </cell>
          <cell r="C94">
            <v>26.778488945894399</v>
          </cell>
          <cell r="D94">
            <v>21.400398201600002</v>
          </cell>
          <cell r="E94">
            <v>23.519999184</v>
          </cell>
        </row>
        <row r="95">
          <cell r="B95">
            <v>16.657481013888003</v>
          </cell>
          <cell r="C95">
            <v>26.095000174144001</v>
          </cell>
          <cell r="D95">
            <v>22.563080918400001</v>
          </cell>
          <cell r="E95">
            <v>23.417448542399999</v>
          </cell>
        </row>
        <row r="96">
          <cell r="B96">
            <v>16.920128302387202</v>
          </cell>
          <cell r="C96">
            <v>25.5133629543936</v>
          </cell>
          <cell r="D96">
            <v>23.7257636352</v>
          </cell>
          <cell r="E96">
            <v>23.400384400800004</v>
          </cell>
        </row>
        <row r="97">
          <cell r="B97">
            <v>17.182775590886401</v>
          </cell>
          <cell r="C97">
            <v>25.015603483349079</v>
          </cell>
          <cell r="D97">
            <v>24.888446351999999</v>
          </cell>
          <cell r="E97">
            <v>23.453720906258827</v>
          </cell>
        </row>
        <row r="98">
          <cell r="B98">
            <v>17.4454228793856</v>
          </cell>
          <cell r="C98">
            <v>24.587742136226137</v>
          </cell>
          <cell r="D98">
            <v>26.051129068800002</v>
          </cell>
          <cell r="E98">
            <v>23.565724617599997</v>
          </cell>
        </row>
        <row r="99">
          <cell r="B99">
            <v>17.708070167884802</v>
          </cell>
          <cell r="C99">
            <v>24.218742367142401</v>
          </cell>
        </row>
        <row r="100">
          <cell r="B100">
            <v>17.970717456384001</v>
          </cell>
          <cell r="C100">
            <v>23.899774939391996</v>
          </cell>
        </row>
        <row r="101">
          <cell r="B101">
            <v>18.233364744883197</v>
          </cell>
          <cell r="C101">
            <v>23.623692375641596</v>
          </cell>
        </row>
        <row r="102">
          <cell r="B102">
            <v>18.496012033382403</v>
          </cell>
          <cell r="C102">
            <v>23.384646739891199</v>
          </cell>
        </row>
        <row r="103">
          <cell r="B103">
            <v>18.758659321881602</v>
          </cell>
          <cell r="C103">
            <v>23.177807128488627</v>
          </cell>
        </row>
        <row r="104">
          <cell r="B104">
            <v>19.021306610380801</v>
          </cell>
          <cell r="C104">
            <v>22.999147788390403</v>
          </cell>
        </row>
        <row r="105">
          <cell r="B105">
            <v>19.28395389888</v>
          </cell>
          <cell r="C105">
            <v>22.845287087040003</v>
          </cell>
        </row>
        <row r="106">
          <cell r="B106">
            <v>19.546601187379203</v>
          </cell>
          <cell r="C106">
            <v>22.713363643043447</v>
          </cell>
        </row>
        <row r="107">
          <cell r="B107">
            <v>19.809248475878398</v>
          </cell>
          <cell r="C107">
            <v>22.600939983361425</v>
          </cell>
        </row>
        <row r="108">
          <cell r="B108">
            <v>20.071895764377601</v>
          </cell>
          <cell r="C108">
            <v>22.505926845388803</v>
          </cell>
        </row>
        <row r="109">
          <cell r="B109">
            <v>25.084671131520004</v>
          </cell>
          <cell r="C109">
            <v>22.085034379001375</v>
          </cell>
        </row>
        <row r="110">
          <cell r="B110">
            <v>26.338579238400005</v>
          </cell>
          <cell r="C110">
            <v>22.2059207392</v>
          </cell>
        </row>
        <row r="111">
          <cell r="B111">
            <v>27.592487345280002</v>
          </cell>
          <cell r="C111">
            <v>22.359456627994838</v>
          </cell>
        </row>
        <row r="112">
          <cell r="B112">
            <v>28.846395452160003</v>
          </cell>
          <cell r="C112">
            <v>22.54258115208</v>
          </cell>
        </row>
      </sheetData>
      <sheetData sheetId="10" refreshError="1">
        <row r="86">
          <cell r="B86">
            <v>12.852652706944001</v>
          </cell>
          <cell r="C86">
            <v>36.094385043338669</v>
          </cell>
          <cell r="D86">
            <v>15.06698241248</v>
          </cell>
          <cell r="E86">
            <v>28.788060382506668</v>
          </cell>
        </row>
        <row r="87">
          <cell r="B87">
            <v>13.142640630368001</v>
          </cell>
          <cell r="C87">
            <v>32.794850989812566</v>
          </cell>
          <cell r="D87">
            <v>15.35972715136</v>
          </cell>
          <cell r="E87">
            <v>26.848816725279999</v>
          </cell>
        </row>
        <row r="88">
          <cell r="B88">
            <v>13.432628553792</v>
          </cell>
          <cell r="C88">
            <v>30.356448940096005</v>
          </cell>
          <cell r="D88">
            <v>15.652471890240001</v>
          </cell>
          <cell r="E88">
            <v>25.430977074719998</v>
          </cell>
        </row>
        <row r="89">
          <cell r="B89">
            <v>13.722616477216</v>
          </cell>
          <cell r="C89">
            <v>28.492134892919111</v>
          </cell>
          <cell r="D89">
            <v>15.945216629119999</v>
          </cell>
          <cell r="E89">
            <v>24.360740095271108</v>
          </cell>
        </row>
        <row r="90">
          <cell r="B90">
            <v>14.012604400640003</v>
          </cell>
          <cell r="C90">
            <v>27.029682447520003</v>
          </cell>
          <cell r="D90">
            <v>16.237961368000001</v>
          </cell>
          <cell r="E90">
            <v>23.533824985599999</v>
          </cell>
        </row>
        <row r="91">
          <cell r="B91">
            <v>14.302592324063999</v>
          </cell>
          <cell r="C91">
            <v>25.859492985231999</v>
          </cell>
          <cell r="D91">
            <v>16.53070610688</v>
          </cell>
          <cell r="E91">
            <v>22.883871235767273</v>
          </cell>
        </row>
        <row r="92">
          <cell r="B92">
            <v>14.592580247488002</v>
          </cell>
          <cell r="C92">
            <v>24.908500760277331</v>
          </cell>
          <cell r="D92">
            <v>16.82345084576</v>
          </cell>
          <cell r="E92">
            <v>22.366638505813331</v>
          </cell>
        </row>
        <row r="93">
          <cell r="B93">
            <v>14.882568170912002</v>
          </cell>
          <cell r="C93">
            <v>24.126121794809844</v>
          </cell>
          <cell r="D93">
            <v>17.116195584639996</v>
          </cell>
          <cell r="E93">
            <v>21.951498868073845</v>
          </cell>
        </row>
        <row r="94">
          <cell r="B94">
            <v>15.172556094336</v>
          </cell>
          <cell r="C94">
            <v>23.476224676082289</v>
          </cell>
          <cell r="D94">
            <v>17.40894032352</v>
          </cell>
          <cell r="E94">
            <v>21.616575231359999</v>
          </cell>
        </row>
        <row r="95">
          <cell r="B95">
            <v>15.462544017760001</v>
          </cell>
          <cell r="C95">
            <v>22.932313034746663</v>
          </cell>
          <cell r="D95">
            <v>17.701685062399999</v>
          </cell>
          <cell r="E95">
            <v>21.345824395466664</v>
          </cell>
        </row>
        <row r="96">
          <cell r="B96">
            <v>15.752531941184001</v>
          </cell>
          <cell r="C96">
            <v>22.474514593791998</v>
          </cell>
          <cell r="D96">
            <v>17.994429801279999</v>
          </cell>
          <cell r="E96">
            <v>21.127213960240002</v>
          </cell>
        </row>
        <row r="97">
          <cell r="B97">
            <v>16.042519864608</v>
          </cell>
          <cell r="C97">
            <v>22.087632906092239</v>
          </cell>
          <cell r="D97">
            <v>18.287174540160002</v>
          </cell>
          <cell r="E97">
            <v>20.951542678503529</v>
          </cell>
        </row>
        <row r="98">
          <cell r="B98">
            <v>16.332507788032</v>
          </cell>
          <cell r="C98">
            <v>21.759848512771555</v>
          </cell>
          <cell r="D98">
            <v>18.579919279040002</v>
          </cell>
          <cell r="E98">
            <v>20.811654024675555</v>
          </cell>
        </row>
        <row r="99">
          <cell r="B99">
            <v>16.622495711456001</v>
          </cell>
          <cell r="C99">
            <v>21.481830262085893</v>
          </cell>
        </row>
        <row r="100">
          <cell r="B100">
            <v>16.912483634880001</v>
          </cell>
          <cell r="C100">
            <v>21.246113232640003</v>
          </cell>
        </row>
        <row r="101">
          <cell r="B101">
            <v>17.202471558304001</v>
          </cell>
          <cell r="C101">
            <v>21.046654392828188</v>
          </cell>
        </row>
        <row r="102">
          <cell r="B102">
            <v>17.492459481728002</v>
          </cell>
          <cell r="C102">
            <v>20.878509444064004</v>
          </cell>
        </row>
        <row r="103">
          <cell r="B103">
            <v>17.782447405151999</v>
          </cell>
          <cell r="C103">
            <v>20.737593965776</v>
          </cell>
        </row>
        <row r="104">
          <cell r="B104">
            <v>18.072435328576002</v>
          </cell>
          <cell r="C104">
            <v>20.620504274154666</v>
          </cell>
        </row>
        <row r="105">
          <cell r="B105">
            <v>18.362423252000003</v>
          </cell>
          <cell r="C105">
            <v>20.5243812748</v>
          </cell>
        </row>
        <row r="106">
          <cell r="B106">
            <v>18.652411175424</v>
          </cell>
          <cell r="C106">
            <v>20.446805733988921</v>
          </cell>
        </row>
        <row r="107">
          <cell r="B107">
            <v>18.942399098848</v>
          </cell>
          <cell r="C107">
            <v>20.385716822994372</v>
          </cell>
        </row>
        <row r="108">
          <cell r="B108">
            <v>19.232387022272</v>
          </cell>
          <cell r="C108">
            <v>20.33934811719314</v>
          </cell>
        </row>
        <row r="109">
          <cell r="B109">
            <v>19.522374945696001</v>
          </cell>
          <cell r="C109">
            <v>20.306176836737652</v>
          </cell>
        </row>
        <row r="110">
          <cell r="B110">
            <v>19.812362869120001</v>
          </cell>
          <cell r="C110">
            <v>20.284883239093332</v>
          </cell>
        </row>
        <row r="111">
          <cell r="B111">
            <v>20.102350792544001</v>
          </cell>
          <cell r="C111">
            <v>20.274317871084904</v>
          </cell>
        </row>
        <row r="112">
          <cell r="B112">
            <v>20.392338715967998</v>
          </cell>
          <cell r="C112">
            <v>20.273474961184</v>
          </cell>
        </row>
        <row r="113">
          <cell r="B113">
            <v>28.368055485120003</v>
          </cell>
          <cell r="C113">
            <v>20.994096297953941</v>
          </cell>
        </row>
        <row r="114">
          <cell r="B114">
            <v>30.039614709760002</v>
          </cell>
          <cell r="C114">
            <v>21.235559203821179</v>
          </cell>
        </row>
        <row r="115">
          <cell r="B115">
            <v>31.711173934400005</v>
          </cell>
          <cell r="C115">
            <v>21.510983064342863</v>
          </cell>
        </row>
        <row r="116">
          <cell r="B116">
            <v>33.382733159040001</v>
          </cell>
          <cell r="C116">
            <v>21.817537799964448</v>
          </cell>
        </row>
      </sheetData>
      <sheetData sheetId="11" refreshError="1">
        <row r="8">
          <cell r="A8">
            <v>5</v>
          </cell>
        </row>
        <row r="230">
          <cell r="B230">
            <v>10.504353343619998</v>
          </cell>
          <cell r="C230">
            <v>16.229724111709995</v>
          </cell>
        </row>
        <row r="231">
          <cell r="B231">
            <v>10.508964495298798</v>
          </cell>
          <cell r="C231">
            <v>16.191823017721585</v>
          </cell>
        </row>
        <row r="232">
          <cell r="B232">
            <v>10.513575646977598</v>
          </cell>
          <cell r="C232">
            <v>16.15445095886248</v>
          </cell>
        </row>
        <row r="233">
          <cell r="B233">
            <v>10.518186798656398</v>
          </cell>
          <cell r="C233">
            <v>16.117597561894865</v>
          </cell>
        </row>
        <row r="234">
          <cell r="B234">
            <v>10.522797950335198</v>
          </cell>
          <cell r="C234">
            <v>16.081252723015648</v>
          </cell>
        </row>
        <row r="235">
          <cell r="B235">
            <v>10.527409102013998</v>
          </cell>
          <cell r="C235">
            <v>16.045406599165062</v>
          </cell>
        </row>
        <row r="236">
          <cell r="B236">
            <v>10.532020253692798</v>
          </cell>
          <cell r="C236">
            <v>16.010049599669475</v>
          </cell>
        </row>
        <row r="237">
          <cell r="B237">
            <v>10.536631405371597</v>
          </cell>
          <cell r="C237">
            <v>15.975172378203631</v>
          </cell>
        </row>
        <row r="238">
          <cell r="B238">
            <v>10.541242557050397</v>
          </cell>
          <cell r="C238">
            <v>15.940765825058106</v>
          </cell>
        </row>
        <row r="239">
          <cell r="B239">
            <v>10.545853708729197</v>
          </cell>
          <cell r="C239">
            <v>15.90682105969856</v>
          </cell>
        </row>
        <row r="240">
          <cell r="B240">
            <v>10.550464860407997</v>
          </cell>
          <cell r="C240">
            <v>15.873329423603996</v>
          </cell>
        </row>
        <row r="241">
          <cell r="B241">
            <v>10.555076012086797</v>
          </cell>
          <cell r="C241">
            <v>15.840282473371966</v>
          </cell>
        </row>
        <row r="242">
          <cell r="B242">
            <v>10.559687163765597</v>
          </cell>
          <cell r="C242">
            <v>15.807671974079094</v>
          </cell>
        </row>
        <row r="243">
          <cell r="B243">
            <v>10.564298315444397</v>
          </cell>
          <cell r="C243">
            <v>15.775489892885998</v>
          </cell>
        </row>
        <row r="244">
          <cell r="B244">
            <v>10.568909467123197</v>
          </cell>
          <cell r="C244">
            <v>15.74372839287623</v>
          </cell>
        </row>
        <row r="245">
          <cell r="B245">
            <v>10.573520618801997</v>
          </cell>
          <cell r="C245">
            <v>15.712379827119179</v>
          </cell>
        </row>
        <row r="246">
          <cell r="B246">
            <v>10.578131770480798</v>
          </cell>
          <cell r="C246">
            <v>15.681436732947624</v>
          </cell>
        </row>
        <row r="247">
          <cell r="B247">
            <v>10.582742922159596</v>
          </cell>
          <cell r="C247">
            <v>15.650891826440876</v>
          </cell>
        </row>
        <row r="248">
          <cell r="B248">
            <v>10.587354073838396</v>
          </cell>
          <cell r="C248">
            <v>15.620737997104911</v>
          </cell>
        </row>
        <row r="249">
          <cell r="B249">
            <v>10.5919652255172</v>
          </cell>
          <cell r="C249">
            <v>15.590968302741434</v>
          </cell>
        </row>
        <row r="250">
          <cell r="B250">
            <v>10.596576377195998</v>
          </cell>
          <cell r="C250">
            <v>15.561575964497997</v>
          </cell>
        </row>
        <row r="251">
          <cell r="B251">
            <v>10.601187528874798</v>
          </cell>
          <cell r="C251">
            <v>15.532554362091783</v>
          </cell>
        </row>
        <row r="252">
          <cell r="B252">
            <v>10.605798680553599</v>
          </cell>
          <cell r="C252">
            <v>15.503897029200054</v>
          </cell>
        </row>
        <row r="253">
          <cell r="B253">
            <v>10.610409832232397</v>
          </cell>
          <cell r="C253">
            <v>15.475597649010416</v>
          </cell>
        </row>
        <row r="254">
          <cell r="B254">
            <v>10.615020983911199</v>
          </cell>
          <cell r="C254">
            <v>15.447650049924562</v>
          </cell>
        </row>
        <row r="255">
          <cell r="B255">
            <v>10.619632135589997</v>
          </cell>
          <cell r="C255">
            <v>15.420048201409283</v>
          </cell>
        </row>
        <row r="256">
          <cell r="B256">
            <v>10.624243287268797</v>
          </cell>
          <cell r="C256">
            <v>15.392786209988941</v>
          </cell>
        </row>
        <row r="257">
          <cell r="B257">
            <v>10.628854438947599</v>
          </cell>
          <cell r="C257">
            <v>15.365858315373796</v>
          </cell>
        </row>
        <row r="258">
          <cell r="B258">
            <v>10.633465590626399</v>
          </cell>
          <cell r="C258">
            <v>15.339258886718817</v>
          </cell>
        </row>
        <row r="259">
          <cell r="B259">
            <v>10.638076742305197</v>
          </cell>
          <cell r="C259">
            <v>15.312982419007904</v>
          </cell>
        </row>
        <row r="260">
          <cell r="B260">
            <v>10.642687893983998</v>
          </cell>
          <cell r="C260">
            <v>15.287023529558663</v>
          </cell>
        </row>
        <row r="261">
          <cell r="B261">
            <v>10.647299045662797</v>
          </cell>
          <cell r="C261">
            <v>15.261376954643</v>
          </cell>
        </row>
        <row r="262">
          <cell r="B262">
            <v>10.651910197341598</v>
          </cell>
          <cell r="C262">
            <v>15.236037546219148</v>
          </cell>
        </row>
        <row r="263">
          <cell r="B263">
            <v>10.656521349020398</v>
          </cell>
          <cell r="C263">
            <v>15.211000268770851</v>
          </cell>
        </row>
        <row r="264">
          <cell r="B264">
            <v>10.661132500699196</v>
          </cell>
          <cell r="C264">
            <v>15.186260196249597</v>
          </cell>
        </row>
        <row r="265">
          <cell r="B265">
            <v>10.665743652377998</v>
          </cell>
          <cell r="C265">
            <v>15.161812509116023</v>
          </cell>
        </row>
        <row r="266">
          <cell r="B266">
            <v>10.670354804056798</v>
          </cell>
          <cell r="C266">
            <v>15.137652491476786</v>
          </cell>
        </row>
        <row r="267">
          <cell r="B267">
            <v>10.674965955735596</v>
          </cell>
          <cell r="C267">
            <v>15.113775528313251</v>
          </cell>
        </row>
        <row r="268">
          <cell r="B268">
            <v>10.679577107414397</v>
          </cell>
          <cell r="C268">
            <v>15.090177102798686</v>
          </cell>
        </row>
        <row r="269">
          <cell r="B269">
            <v>10.684188259093197</v>
          </cell>
          <cell r="C269">
            <v>15.066852793700566</v>
          </cell>
        </row>
        <row r="270">
          <cell r="B270">
            <v>10.688799410771997</v>
          </cell>
          <cell r="C270">
            <v>15.043798272864946</v>
          </cell>
        </row>
        <row r="271">
          <cell r="B271">
            <v>10.693410562450797</v>
          </cell>
          <cell r="C271">
            <v>15.021009302779849</v>
          </cell>
        </row>
        <row r="272">
          <cell r="B272">
            <v>10.698021714129599</v>
          </cell>
          <cell r="C272">
            <v>14.998481734214799</v>
          </cell>
        </row>
        <row r="273">
          <cell r="B273">
            <v>10.702632865808399</v>
          </cell>
          <cell r="C273">
            <v>14.97621150393373</v>
          </cell>
        </row>
        <row r="274">
          <cell r="B274">
            <v>10.707244017487199</v>
          </cell>
          <cell r="C274">
            <v>14.954194632478648</v>
          </cell>
        </row>
        <row r="275">
          <cell r="B275">
            <v>10.711855169165998</v>
          </cell>
          <cell r="C275">
            <v>14.932427222021458</v>
          </cell>
        </row>
        <row r="276">
          <cell r="B276">
            <v>10.716466320844798</v>
          </cell>
          <cell r="C276">
            <v>14.910905454281577</v>
          </cell>
        </row>
        <row r="277">
          <cell r="B277">
            <v>10.721077472523598</v>
          </cell>
          <cell r="C277">
            <v>14.889625588506977</v>
          </cell>
        </row>
        <row r="278">
          <cell r="B278">
            <v>10.725688624202398</v>
          </cell>
          <cell r="C278">
            <v>14.868583959516346</v>
          </cell>
        </row>
        <row r="279">
          <cell r="B279">
            <v>10.730299775881198</v>
          </cell>
          <cell r="C279">
            <v>14.847776975800395</v>
          </cell>
        </row>
        <row r="280">
          <cell r="B280">
            <v>10.734910927559998</v>
          </cell>
          <cell r="C280">
            <v>14.827201117679998</v>
          </cell>
        </row>
        <row r="281">
          <cell r="B281">
            <v>10.739522079238798</v>
          </cell>
          <cell r="C281">
            <v>14.806852935519396</v>
          </cell>
        </row>
        <row r="282">
          <cell r="B282">
            <v>10.744133230917598</v>
          </cell>
          <cell r="C282">
            <v>14.786729047992459</v>
          </cell>
        </row>
        <row r="283">
          <cell r="B283">
            <v>10.748744382596398</v>
          </cell>
          <cell r="C283">
            <v>14.766826140400168</v>
          </cell>
        </row>
        <row r="284">
          <cell r="B284">
            <v>10.753355534275197</v>
          </cell>
          <cell r="C284">
            <v>14.747140963037598</v>
          </cell>
        </row>
        <row r="285">
          <cell r="B285">
            <v>10.757966685953997</v>
          </cell>
          <cell r="C285">
            <v>14.727670329608705</v>
          </cell>
        </row>
        <row r="286">
          <cell r="B286">
            <v>10.762577837632797</v>
          </cell>
          <cell r="C286">
            <v>14.708411115687271</v>
          </cell>
        </row>
        <row r="287">
          <cell r="B287">
            <v>10.767188989311599</v>
          </cell>
          <cell r="C287">
            <v>14.689360257222464</v>
          </cell>
        </row>
        <row r="288">
          <cell r="B288">
            <v>10.771800140990397</v>
          </cell>
          <cell r="C288">
            <v>14.670514749087506</v>
          </cell>
        </row>
        <row r="289">
          <cell r="B289">
            <v>10.776411292669197</v>
          </cell>
          <cell r="C289">
            <v>14.651871643670006</v>
          </cell>
        </row>
        <row r="290">
          <cell r="B290">
            <v>10.781022444347997</v>
          </cell>
          <cell r="C290">
            <v>14.633428049502569</v>
          </cell>
        </row>
        <row r="291">
          <cell r="B291">
            <v>10.785633596026797</v>
          </cell>
          <cell r="C291">
            <v>14.615181129932354</v>
          </cell>
        </row>
        <row r="292">
          <cell r="B292">
            <v>10.790244747705596</v>
          </cell>
          <cell r="C292">
            <v>14.597128101828268</v>
          </cell>
        </row>
        <row r="293">
          <cell r="B293">
            <v>10.794855899384396</v>
          </cell>
          <cell r="C293">
            <v>14.579266234324592</v>
          </cell>
        </row>
        <row r="294">
          <cell r="B294">
            <v>10.799467051063196</v>
          </cell>
          <cell r="C294">
            <v>14.561592847599821</v>
          </cell>
        </row>
        <row r="295">
          <cell r="B295">
            <v>10.804078202741998</v>
          </cell>
          <cell r="C295">
            <v>14.544105311689602</v>
          </cell>
        </row>
        <row r="296">
          <cell r="B296">
            <v>10.808689354420798</v>
          </cell>
          <cell r="C296">
            <v>14.526801045332618</v>
          </cell>
        </row>
        <row r="297">
          <cell r="B297">
            <v>10.813300506099598</v>
          </cell>
          <cell r="C297">
            <v>14.509677514848415</v>
          </cell>
        </row>
        <row r="298">
          <cell r="B298">
            <v>10.817911657778399</v>
          </cell>
          <cell r="C298">
            <v>14.492732233046077</v>
          </cell>
        </row>
        <row r="299">
          <cell r="B299">
            <v>10.822522809457197</v>
          </cell>
          <cell r="C299">
            <v>14.475962758162842</v>
          </cell>
        </row>
        <row r="300">
          <cell r="B300">
            <v>10.827133961135997</v>
          </cell>
          <cell r="C300">
            <v>14.459366692831633</v>
          </cell>
        </row>
        <row r="301">
          <cell r="B301">
            <v>10.831745112814799</v>
          </cell>
          <cell r="C301">
            <v>14.442941683076628</v>
          </cell>
        </row>
        <row r="302">
          <cell r="B302">
            <v>10.836356264493597</v>
          </cell>
          <cell r="C302">
            <v>14.426685417335984</v>
          </cell>
        </row>
        <row r="303">
          <cell r="B303">
            <v>10.840967416172399</v>
          </cell>
          <cell r="C303">
            <v>14.41059562551086</v>
          </cell>
        </row>
        <row r="304">
          <cell r="B304">
            <v>10.845578567851199</v>
          </cell>
          <cell r="C304">
            <v>14.39467007803988</v>
          </cell>
        </row>
        <row r="305">
          <cell r="B305">
            <v>10.850189719529997</v>
          </cell>
          <cell r="C305">
            <v>14.378906584998331</v>
          </cell>
        </row>
        <row r="306">
          <cell r="B306">
            <v>10.854800871208798</v>
          </cell>
          <cell r="C306">
            <v>14.363302995221211</v>
          </cell>
        </row>
        <row r="307">
          <cell r="B307">
            <v>10.859412022887597</v>
          </cell>
          <cell r="C307">
            <v>14.347857195449523</v>
          </cell>
        </row>
        <row r="308">
          <cell r="B308">
            <v>10.864023174566396</v>
          </cell>
          <cell r="C308">
            <v>14.332567109498989</v>
          </cell>
        </row>
        <row r="309">
          <cell r="B309">
            <v>10.868634326245198</v>
          </cell>
          <cell r="C309">
            <v>14.317430697450545</v>
          </cell>
        </row>
        <row r="310">
          <cell r="B310">
            <v>10.873245477923998</v>
          </cell>
          <cell r="C310">
            <v>14.302445954861996</v>
          </cell>
        </row>
        <row r="311">
          <cell r="B311">
            <v>10.877856629602798</v>
          </cell>
          <cell r="C311">
            <v>14.287610912000098</v>
          </cell>
        </row>
        <row r="312">
          <cell r="B312">
            <v>10.882467781281598</v>
          </cell>
          <cell r="C312">
            <v>14.272923633092521</v>
          </cell>
        </row>
        <row r="313">
          <cell r="B313">
            <v>10.887078932960396</v>
          </cell>
          <cell r="C313">
            <v>14.258382215599083</v>
          </cell>
        </row>
        <row r="314">
          <cell r="B314">
            <v>10.891690084639198</v>
          </cell>
          <cell r="C314">
            <v>14.243984789501649</v>
          </cell>
        </row>
        <row r="315">
          <cell r="B315">
            <v>10.896301236317997</v>
          </cell>
          <cell r="C315">
            <v>14.229729516612187</v>
          </cell>
        </row>
        <row r="316">
          <cell r="B316">
            <v>10.900912387996796</v>
          </cell>
          <cell r="C316">
            <v>14.215614589898399</v>
          </cell>
        </row>
        <row r="317">
          <cell r="B317">
            <v>10.905523539675597</v>
          </cell>
          <cell r="C317">
            <v>14.201638232826406</v>
          </cell>
        </row>
        <row r="318">
          <cell r="B318">
            <v>10.910134691354397</v>
          </cell>
          <cell r="C318">
            <v>14.187798698720053</v>
          </cell>
        </row>
        <row r="319">
          <cell r="B319">
            <v>10.914745843033199</v>
          </cell>
          <cell r="C319">
            <v>14.174094270136262</v>
          </cell>
        </row>
        <row r="320">
          <cell r="B320">
            <v>10.919356994711999</v>
          </cell>
          <cell r="C320">
            <v>14.160523258255996</v>
          </cell>
        </row>
        <row r="321">
          <cell r="B321">
            <v>10.923968146390798</v>
          </cell>
          <cell r="C321">
            <v>14.147084002290416</v>
          </cell>
        </row>
        <row r="322">
          <cell r="B322">
            <v>10.928579298069598</v>
          </cell>
          <cell r="C322">
            <v>14.133774868901741</v>
          </cell>
        </row>
        <row r="323">
          <cell r="B323">
            <v>10.933190449748398</v>
          </cell>
          <cell r="C323">
            <v>14.120594251638394</v>
          </cell>
        </row>
        <row r="324">
          <cell r="B324">
            <v>10.937801601427198</v>
          </cell>
          <cell r="C324">
            <v>14.107540570384089</v>
          </cell>
        </row>
        <row r="325">
          <cell r="B325">
            <v>10.942412753105998</v>
          </cell>
          <cell r="C325">
            <v>14.094612270820344</v>
          </cell>
        </row>
        <row r="326">
          <cell r="B326">
            <v>10.947023904784798</v>
          </cell>
          <cell r="C326">
            <v>14.08180782390215</v>
          </cell>
        </row>
        <row r="327">
          <cell r="B327">
            <v>10.951635056463598</v>
          </cell>
          <cell r="C327">
            <v>14.069125725346373</v>
          </cell>
        </row>
        <row r="328">
          <cell r="B328">
            <v>10.956246208142398</v>
          </cell>
          <cell r="C328">
            <v>14.056564495132488</v>
          </cell>
        </row>
        <row r="329">
          <cell r="B329">
            <v>10.960857359821198</v>
          </cell>
          <cell r="C329">
            <v>14.044122677015416</v>
          </cell>
        </row>
        <row r="330">
          <cell r="B330">
            <v>10.965468511499997</v>
          </cell>
          <cell r="C330">
            <v>14.031798838049996</v>
          </cell>
        </row>
        <row r="331">
          <cell r="B331">
            <v>10.970079663178797</v>
          </cell>
          <cell r="C331">
            <v>14.019591568126847</v>
          </cell>
        </row>
        <row r="332">
          <cell r="B332">
            <v>10.974690814857597</v>
          </cell>
          <cell r="C332">
            <v>14.007499479519275</v>
          </cell>
        </row>
        <row r="333">
          <cell r="B333">
            <v>10.979301966536397</v>
          </cell>
          <cell r="C333">
            <v>13.995521206440923</v>
          </cell>
        </row>
        <row r="334">
          <cell r="B334">
            <v>10.983913118215197</v>
          </cell>
          <cell r="C334">
            <v>13.983655404613895</v>
          </cell>
        </row>
        <row r="335">
          <cell r="B335">
            <v>10.988524269893997</v>
          </cell>
          <cell r="C335">
            <v>13.971900750846997</v>
          </cell>
        </row>
        <row r="336">
          <cell r="B336">
            <v>10.993135421572797</v>
          </cell>
          <cell r="C336">
            <v>13.960255942623899</v>
          </cell>
        </row>
        <row r="337">
          <cell r="B337">
            <v>10.997746573251597</v>
          </cell>
          <cell r="C337">
            <v>13.948719697700893</v>
          </cell>
        </row>
        <row r="338">
          <cell r="B338">
            <v>11.002357724930397</v>
          </cell>
          <cell r="C338">
            <v>13.937290753714032</v>
          </cell>
        </row>
        <row r="339">
          <cell r="B339">
            <v>11.006968876609198</v>
          </cell>
          <cell r="C339">
            <v>13.925967867795331</v>
          </cell>
        </row>
        <row r="340">
          <cell r="B340">
            <v>11.011580028287996</v>
          </cell>
          <cell r="C340">
            <v>13.914749816197844</v>
          </cell>
        </row>
        <row r="341">
          <cell r="B341">
            <v>11.016191179966796</v>
          </cell>
          <cell r="C341">
            <v>13.903635393929374</v>
          </cell>
        </row>
        <row r="342">
          <cell r="B342">
            <v>11.020802331645596</v>
          </cell>
          <cell r="C342">
            <v>13.892623414394551</v>
          </cell>
        </row>
        <row r="343">
          <cell r="B343">
            <v>11.025413483324398</v>
          </cell>
          <cell r="C343">
            <v>13.88171270904509</v>
          </cell>
        </row>
        <row r="344">
          <cell r="B344">
            <v>11.030024635003199</v>
          </cell>
          <cell r="C344">
            <v>13.870902127037962</v>
          </cell>
        </row>
        <row r="345">
          <cell r="B345">
            <v>11.034635786681998</v>
          </cell>
          <cell r="C345">
            <v>13.860190534901372</v>
          </cell>
        </row>
        <row r="346">
          <cell r="B346">
            <v>11.039246938360797</v>
          </cell>
          <cell r="C346">
            <v>13.849576816208216</v>
          </cell>
        </row>
        <row r="347">
          <cell r="B347">
            <v>11.043858090039599</v>
          </cell>
          <cell r="C347">
            <v>13.839059871256875</v>
          </cell>
        </row>
        <row r="348">
          <cell r="B348">
            <v>11.048469241718397</v>
          </cell>
          <cell r="C348">
            <v>13.828638616759196</v>
          </cell>
        </row>
        <row r="349">
          <cell r="B349">
            <v>11.053080393397197</v>
          </cell>
          <cell r="C349">
            <v>13.818311985535399</v>
          </cell>
        </row>
        <row r="350">
          <cell r="B350">
            <v>11.057691545075999</v>
          </cell>
          <cell r="C350">
            <v>13.808078926215774</v>
          </cell>
        </row>
        <row r="351">
          <cell r="B351">
            <v>11.062302696754797</v>
          </cell>
          <cell r="C351">
            <v>13.797938402948983</v>
          </cell>
        </row>
        <row r="352">
          <cell r="B352">
            <v>11.066913848433598</v>
          </cell>
          <cell r="C352">
            <v>13.787889395116798</v>
          </cell>
        </row>
        <row r="353">
          <cell r="B353">
            <v>11.071525000112398</v>
          </cell>
          <cell r="C353">
            <v>13.777930897055098</v>
          </cell>
        </row>
        <row r="354">
          <cell r="B354">
            <v>11.076136151791196</v>
          </cell>
          <cell r="C354">
            <v>13.768061917781001</v>
          </cell>
        </row>
        <row r="355">
          <cell r="B355">
            <v>11.080747303469998</v>
          </cell>
          <cell r="C355">
            <v>13.758281480725906</v>
          </cell>
        </row>
        <row r="356">
          <cell r="B356">
            <v>11.085358455148798</v>
          </cell>
          <cell r="C356">
            <v>13.748588623474397</v>
          </cell>
        </row>
        <row r="357">
          <cell r="B357">
            <v>11.089969606827598</v>
          </cell>
          <cell r="C357">
            <v>13.738982397508744</v>
          </cell>
        </row>
        <row r="358">
          <cell r="B358">
            <v>11.094580758506396</v>
          </cell>
          <cell r="C358">
            <v>13.729461867958952</v>
          </cell>
        </row>
        <row r="359">
          <cell r="B359">
            <v>11.099191910185196</v>
          </cell>
          <cell r="C359">
            <v>13.720026113358188</v>
          </cell>
        </row>
        <row r="360">
          <cell r="B360">
            <v>11.103803061863998</v>
          </cell>
          <cell r="C360">
            <v>13.710674225403427</v>
          </cell>
        </row>
        <row r="361">
          <cell r="B361">
            <v>11.108414213542797</v>
          </cell>
          <cell r="C361">
            <v>13.701405308721217</v>
          </cell>
        </row>
        <row r="362">
          <cell r="B362">
            <v>11.113025365221597</v>
          </cell>
          <cell r="C362">
            <v>13.692218480638456</v>
          </cell>
        </row>
        <row r="363">
          <cell r="B363">
            <v>11.117636516900397</v>
          </cell>
          <cell r="C363">
            <v>13.68311287095797</v>
          </cell>
        </row>
        <row r="364">
          <cell r="B364">
            <v>11.122247668579195</v>
          </cell>
          <cell r="C364">
            <v>13.674087621738893</v>
          </cell>
        </row>
        <row r="365">
          <cell r="B365">
            <v>11.126858820257995</v>
          </cell>
          <cell r="C365">
            <v>13.66514188708163</v>
          </cell>
        </row>
        <row r="366">
          <cell r="B366">
            <v>11.131469971936799</v>
          </cell>
          <cell r="C366">
            <v>13.656274832917347</v>
          </cell>
        </row>
        <row r="367">
          <cell r="B367">
            <v>11.136081123615599</v>
          </cell>
          <cell r="C367">
            <v>13.647485636801871</v>
          </cell>
        </row>
        <row r="368">
          <cell r="B368">
            <v>11.140692275294398</v>
          </cell>
          <cell r="C368">
            <v>13.638773487713863</v>
          </cell>
        </row>
        <row r="369">
          <cell r="B369">
            <v>11.1453034269732</v>
          </cell>
          <cell r="C369">
            <v>13.630137585857186</v>
          </cell>
        </row>
        <row r="370">
          <cell r="B370">
            <v>11.149914578651996</v>
          </cell>
          <cell r="C370">
            <v>13.621577142467375</v>
          </cell>
        </row>
        <row r="371">
          <cell r="B371">
            <v>11.154525730330798</v>
          </cell>
          <cell r="C371">
            <v>13.613091379622098</v>
          </cell>
        </row>
        <row r="372">
          <cell r="B372">
            <v>11.159136882009598</v>
          </cell>
          <cell r="C372">
            <v>13.604679530055483</v>
          </cell>
        </row>
        <row r="373">
          <cell r="B373">
            <v>11.163748033688398</v>
          </cell>
          <cell r="C373">
            <v>13.596340836976278</v>
          </cell>
        </row>
        <row r="374">
          <cell r="B374">
            <v>11.168359185367198</v>
          </cell>
          <cell r="C374">
            <v>13.588074553889717</v>
          </cell>
        </row>
        <row r="375">
          <cell r="B375">
            <v>11.172970337045996</v>
          </cell>
          <cell r="C375">
            <v>13.579879944422997</v>
          </cell>
        </row>
        <row r="376">
          <cell r="B376">
            <v>11.177581488724798</v>
          </cell>
          <cell r="C376">
            <v>13.57175628215429</v>
          </cell>
        </row>
        <row r="377">
          <cell r="B377">
            <v>11.182192640403597</v>
          </cell>
          <cell r="C377">
            <v>13.56370285044523</v>
          </cell>
        </row>
        <row r="378">
          <cell r="B378">
            <v>11.186803792082397</v>
          </cell>
          <cell r="C378">
            <v>13.555718942276766</v>
          </cell>
        </row>
        <row r="379">
          <cell r="B379">
            <v>11.191414943761197</v>
          </cell>
          <cell r="C379">
            <v>13.54780386008829</v>
          </cell>
        </row>
        <row r="380">
          <cell r="B380">
            <v>11.196026095439999</v>
          </cell>
          <cell r="C380">
            <v>13.539956915619996</v>
          </cell>
        </row>
        <row r="381">
          <cell r="B381">
            <v>11.200637247118799</v>
          </cell>
          <cell r="C381">
            <v>13.532177429758399</v>
          </cell>
        </row>
        <row r="382">
          <cell r="B382">
            <v>11.205248398797597</v>
          </cell>
          <cell r="C382">
            <v>13.524464732384891</v>
          </cell>
        </row>
        <row r="383">
          <cell r="B383">
            <v>11.209859550476397</v>
          </cell>
          <cell r="C383">
            <v>13.516818162227308</v>
          </cell>
        </row>
        <row r="384">
          <cell r="B384">
            <v>11.214470702155197</v>
          </cell>
          <cell r="C384">
            <v>13.509237066714437</v>
          </cell>
        </row>
        <row r="385">
          <cell r="B385">
            <v>11.219081853833998</v>
          </cell>
          <cell r="C385">
            <v>13.501720801833391</v>
          </cell>
        </row>
        <row r="386">
          <cell r="B386">
            <v>11.223693005512798</v>
          </cell>
          <cell r="C386">
            <v>13.494268731989729</v>
          </cell>
        </row>
        <row r="387">
          <cell r="B387">
            <v>11.228304157191596</v>
          </cell>
          <cell r="C387">
            <v>13.486880229870387</v>
          </cell>
        </row>
        <row r="388">
          <cell r="B388">
            <v>11.232915308870396</v>
          </cell>
          <cell r="C388">
            <v>13.479554676309224</v>
          </cell>
        </row>
        <row r="389">
          <cell r="B389">
            <v>11.237526460549198</v>
          </cell>
          <cell r="C389">
            <v>13.47229146015518</v>
          </cell>
        </row>
        <row r="390">
          <cell r="B390">
            <v>11.242137612227998</v>
          </cell>
          <cell r="C390">
            <v>13.465089978143029</v>
          </cell>
        </row>
        <row r="391">
          <cell r="B391">
            <v>11.246748763906799</v>
          </cell>
          <cell r="C391">
            <v>13.45794963476658</v>
          </cell>
        </row>
        <row r="392">
          <cell r="B392">
            <v>11.251359915585599</v>
          </cell>
          <cell r="C392">
            <v>13.450869842154335</v>
          </cell>
        </row>
        <row r="393">
          <cell r="B393">
            <v>11.255971067264397</v>
          </cell>
          <cell r="C393">
            <v>13.443850019947531</v>
          </cell>
        </row>
        <row r="394">
          <cell r="B394">
            <v>11.260582218943197</v>
          </cell>
          <cell r="C394">
            <v>13.436889595180514</v>
          </cell>
        </row>
        <row r="395">
          <cell r="B395">
            <v>11.265193370621997</v>
          </cell>
          <cell r="C395">
            <v>13.429988002163379</v>
          </cell>
        </row>
        <row r="396">
          <cell r="B396">
            <v>11.269804522300799</v>
          </cell>
          <cell r="C396">
            <v>13.42314468236685</v>
          </cell>
        </row>
        <row r="397">
          <cell r="B397">
            <v>11.274415673979599</v>
          </cell>
          <cell r="C397">
            <v>13.416359084309354</v>
          </cell>
        </row>
        <row r="398">
          <cell r="B398">
            <v>11.279026825658399</v>
          </cell>
          <cell r="C398">
            <v>13.409630663446178</v>
          </cell>
        </row>
        <row r="399">
          <cell r="B399">
            <v>11.283637977337197</v>
          </cell>
          <cell r="C399">
            <v>13.40295888206076</v>
          </cell>
        </row>
        <row r="400">
          <cell r="B400">
            <v>11.288249129015997</v>
          </cell>
          <cell r="C400">
            <v>13.396343209157996</v>
          </cell>
        </row>
        <row r="401">
          <cell r="B401">
            <v>11.292860280694798</v>
          </cell>
          <cell r="C401">
            <v>13.389783120359548</v>
          </cell>
        </row>
        <row r="402">
          <cell r="B402">
            <v>11.297471432373598</v>
          </cell>
          <cell r="C402">
            <v>13.383278097801083</v>
          </cell>
        </row>
        <row r="403">
          <cell r="B403">
            <v>11.302082584052398</v>
          </cell>
          <cell r="C403">
            <v>13.37682763003146</v>
          </cell>
        </row>
        <row r="404">
          <cell r="B404">
            <v>11.306693735731196</v>
          </cell>
          <cell r="C404">
            <v>13.370431211913745</v>
          </cell>
        </row>
        <row r="405">
          <cell r="B405">
            <v>11.311304887409996</v>
          </cell>
          <cell r="C405">
            <v>13.364088344528074</v>
          </cell>
        </row>
        <row r="406">
          <cell r="B406">
            <v>11.315916039088796</v>
          </cell>
          <cell r="C406">
            <v>13.3577985350763</v>
          </cell>
        </row>
        <row r="407">
          <cell r="B407">
            <v>11.320527190767598</v>
          </cell>
          <cell r="C407">
            <v>13.351561296788384</v>
          </cell>
        </row>
        <row r="408">
          <cell r="B408">
            <v>11.325138342446397</v>
          </cell>
          <cell r="C408">
            <v>13.345376148830516</v>
          </cell>
        </row>
        <row r="409">
          <cell r="B409">
            <v>11.329749494125197</v>
          </cell>
          <cell r="C409">
            <v>13.339242616214877</v>
          </cell>
        </row>
        <row r="410">
          <cell r="B410">
            <v>11.334360645803999</v>
          </cell>
          <cell r="C410">
            <v>13.333160229711087</v>
          </cell>
        </row>
        <row r="411">
          <cell r="B411">
            <v>11.338971797482795</v>
          </cell>
          <cell r="C411">
            <v>13.327128525759223</v>
          </cell>
        </row>
        <row r="412">
          <cell r="B412">
            <v>11.343582949161597</v>
          </cell>
          <cell r="C412">
            <v>13.321147046384411</v>
          </cell>
        </row>
        <row r="413">
          <cell r="B413">
            <v>11.348194100840399</v>
          </cell>
          <cell r="C413">
            <v>13.31521533911299</v>
          </cell>
        </row>
        <row r="414">
          <cell r="B414">
            <v>11.352805252519198</v>
          </cell>
          <cell r="C414">
            <v>13.309332956890135</v>
          </cell>
        </row>
        <row r="415">
          <cell r="B415">
            <v>11.357416404197998</v>
          </cell>
          <cell r="C415">
            <v>13.303499457998997</v>
          </cell>
        </row>
        <row r="416">
          <cell r="B416">
            <v>11.362027555876796</v>
          </cell>
          <cell r="C416">
            <v>13.297714405981253</v>
          </cell>
        </row>
        <row r="417">
          <cell r="B417">
            <v>11.366638707555598</v>
          </cell>
          <cell r="C417">
            <v>13.291977369559104</v>
          </cell>
        </row>
        <row r="418">
          <cell r="B418">
            <v>11.371249859234398</v>
          </cell>
          <cell r="C418">
            <v>13.286287922558618</v>
          </cell>
        </row>
        <row r="419">
          <cell r="B419">
            <v>11.375861010913198</v>
          </cell>
          <cell r="C419">
            <v>13.280645643834472</v>
          </cell>
        </row>
        <row r="420">
          <cell r="B420">
            <v>11.380472162591998</v>
          </cell>
          <cell r="C420">
            <v>13.275050117195997</v>
          </cell>
        </row>
        <row r="421">
          <cell r="B421">
            <v>11.385083314270796</v>
          </cell>
          <cell r="C421">
            <v>13.269500931334516</v>
          </cell>
        </row>
        <row r="422">
          <cell r="B422">
            <v>11.389694465949596</v>
          </cell>
          <cell r="C422">
            <v>13.263997679751991</v>
          </cell>
        </row>
        <row r="423">
          <cell r="B423">
            <v>11.394305617628397</v>
          </cell>
          <cell r="C423">
            <v>13.258539960690875</v>
          </cell>
        </row>
        <row r="424">
          <cell r="B424">
            <v>11.398916769307197</v>
          </cell>
          <cell r="C424">
            <v>13.253127377065224</v>
          </cell>
        </row>
        <row r="425">
          <cell r="B425">
            <v>11.403527920985997</v>
          </cell>
          <cell r="C425">
            <v>13.247759536392996</v>
          </cell>
        </row>
        <row r="426">
          <cell r="B426">
            <v>11.408139072664799</v>
          </cell>
          <cell r="C426">
            <v>13.242436050729507</v>
          </cell>
        </row>
        <row r="427">
          <cell r="B427">
            <v>11.412750224343599</v>
          </cell>
          <cell r="C427">
            <v>13.237156536602058</v>
          </cell>
        </row>
        <row r="428">
          <cell r="B428">
            <v>11.417361376022397</v>
          </cell>
          <cell r="C428">
            <v>13.231920614945681</v>
          </cell>
        </row>
        <row r="429">
          <cell r="B429">
            <v>11.421972527701197</v>
          </cell>
          <cell r="C429">
            <v>13.226727911039998</v>
          </cell>
        </row>
        <row r="430">
          <cell r="B430">
            <v>11.426583679379997</v>
          </cell>
          <cell r="C430">
            <v>13.221578054447141</v>
          </cell>
        </row>
        <row r="431">
          <cell r="B431">
            <v>11.431194831058797</v>
          </cell>
          <cell r="C431">
            <v>13.216470678950763</v>
          </cell>
        </row>
        <row r="432">
          <cell r="B432">
            <v>11.435805982737598</v>
          </cell>
          <cell r="C432">
            <v>13.211405422496069</v>
          </cell>
        </row>
        <row r="433">
          <cell r="B433">
            <v>11.440417134416396</v>
          </cell>
          <cell r="C433">
            <v>13.206381927130861</v>
          </cell>
        </row>
        <row r="434">
          <cell r="B434">
            <v>11.445028286095196</v>
          </cell>
          <cell r="C434">
            <v>13.201399838947596</v>
          </cell>
        </row>
        <row r="435">
          <cell r="B435">
            <v>11.449639437773996</v>
          </cell>
          <cell r="C435">
            <v>13.196458808026433</v>
          </cell>
        </row>
        <row r="436">
          <cell r="B436">
            <v>11.454250589452798</v>
          </cell>
          <cell r="C436">
            <v>13.191558488379208</v>
          </cell>
        </row>
        <row r="437">
          <cell r="B437">
            <v>11.458861741131599</v>
          </cell>
          <cell r="C437">
            <v>13.186698537894369</v>
          </cell>
        </row>
        <row r="438">
          <cell r="B438">
            <v>11.463472892810399</v>
          </cell>
          <cell r="C438">
            <v>13.18187861828285</v>
          </cell>
        </row>
        <row r="439">
          <cell r="B439">
            <v>11.468084044489199</v>
          </cell>
          <cell r="C439">
            <v>13.177098395024823</v>
          </cell>
        </row>
        <row r="440">
          <cell r="B440">
            <v>11.472695196167997</v>
          </cell>
          <cell r="C440">
            <v>13.172357537317332</v>
          </cell>
        </row>
        <row r="441">
          <cell r="B441">
            <v>11.477306347846797</v>
          </cell>
          <cell r="C441">
            <v>13.167655718022845</v>
          </cell>
        </row>
        <row r="442">
          <cell r="B442">
            <v>11.481917499525599</v>
          </cell>
          <cell r="C442">
            <v>13.1629926136186</v>
          </cell>
        </row>
        <row r="443">
          <cell r="B443">
            <v>11.486528651204399</v>
          </cell>
          <cell r="C443">
            <v>13.158367904146827</v>
          </cell>
        </row>
        <row r="444">
          <cell r="B444">
            <v>11.491139802883199</v>
          </cell>
          <cell r="C444">
            <v>13.153781273165773</v>
          </cell>
        </row>
        <row r="445">
          <cell r="B445">
            <v>11.495750954561997</v>
          </cell>
          <cell r="C445">
            <v>13.149232407701545</v>
          </cell>
        </row>
        <row r="446">
          <cell r="B446">
            <v>11.500362106240797</v>
          </cell>
          <cell r="C446">
            <v>13.144720998200725</v>
          </cell>
        </row>
        <row r="447">
          <cell r="B447">
            <v>11.504973257919596</v>
          </cell>
          <cell r="C447">
            <v>13.140246738483777</v>
          </cell>
        </row>
        <row r="448">
          <cell r="B448">
            <v>11.509584409598398</v>
          </cell>
          <cell r="C448">
            <v>13.135809325699197</v>
          </cell>
        </row>
        <row r="449">
          <cell r="B449">
            <v>11.514195561277198</v>
          </cell>
          <cell r="C449">
            <v>13.131408460278434</v>
          </cell>
        </row>
        <row r="450">
          <cell r="B450">
            <v>11.518806712955996</v>
          </cell>
          <cell r="C450">
            <v>13.12704384589151</v>
          </cell>
        </row>
        <row r="451">
          <cell r="B451">
            <v>11.523417864634796</v>
          </cell>
          <cell r="C451">
            <v>13.122715189403381</v>
          </cell>
        </row>
        <row r="452">
          <cell r="B452">
            <v>11.528029016313596</v>
          </cell>
          <cell r="C452">
            <v>13.118422200830992</v>
          </cell>
        </row>
        <row r="453">
          <cell r="B453">
            <v>11.532640167992398</v>
          </cell>
          <cell r="C453">
            <v>13.114164593301021</v>
          </cell>
        </row>
        <row r="454">
          <cell r="B454">
            <v>11.537251319671197</v>
          </cell>
          <cell r="C454">
            <v>13.109942083008324</v>
          </cell>
        </row>
        <row r="455">
          <cell r="B455">
            <v>11.541862471349997</v>
          </cell>
          <cell r="C455">
            <v>13.105754389174997</v>
          </cell>
        </row>
        <row r="456">
          <cell r="B456">
            <v>11.546473623028797</v>
          </cell>
          <cell r="C456">
            <v>13.101601234010143</v>
          </cell>
        </row>
        <row r="457">
          <cell r="B457">
            <v>11.551084774707595</v>
          </cell>
          <cell r="C457">
            <v>13.097482342670244</v>
          </cell>
        </row>
        <row r="458">
          <cell r="B458">
            <v>11.555695926386397</v>
          </cell>
          <cell r="C458">
            <v>13.09339744322018</v>
          </cell>
        </row>
        <row r="459">
          <cell r="B459">
            <v>11.560307078065199</v>
          </cell>
          <cell r="C459">
            <v>13.089346266594866</v>
          </cell>
        </row>
        <row r="460">
          <cell r="B460">
            <v>11.564918229743999</v>
          </cell>
          <cell r="C460">
            <v>13.08532854656147</v>
          </cell>
        </row>
        <row r="461">
          <cell r="B461">
            <v>11.569529381422798</v>
          </cell>
          <cell r="C461">
            <v>13.081344019682264</v>
          </cell>
        </row>
        <row r="462">
          <cell r="B462">
            <v>11.574140533101597</v>
          </cell>
          <cell r="C462">
            <v>13.077392425278022</v>
          </cell>
        </row>
        <row r="463">
          <cell r="B463">
            <v>11.578751684780396</v>
          </cell>
          <cell r="C463">
            <v>13.073473505392025</v>
          </cell>
        </row>
        <row r="464">
          <cell r="B464">
            <v>11.583362836459198</v>
          </cell>
          <cell r="C464">
            <v>13.069587004754597</v>
          </cell>
        </row>
        <row r="465">
          <cell r="B465">
            <v>11.587973988137998</v>
          </cell>
          <cell r="C465">
            <v>13.065732670748217</v>
          </cell>
        </row>
        <row r="466">
          <cell r="B466">
            <v>11.592585139816798</v>
          </cell>
          <cell r="C466">
            <v>13.061910253373163</v>
          </cell>
        </row>
        <row r="467">
          <cell r="B467">
            <v>11.597196291495599</v>
          </cell>
          <cell r="C467">
            <v>13.058119505213689</v>
          </cell>
        </row>
        <row r="468">
          <cell r="B468">
            <v>11.601807443174396</v>
          </cell>
          <cell r="C468">
            <v>13.054360181404723</v>
          </cell>
        </row>
        <row r="469">
          <cell r="B469">
            <v>11.606418594853197</v>
          </cell>
          <cell r="C469">
            <v>13.050632039599092</v>
          </cell>
        </row>
        <row r="470">
          <cell r="B470">
            <v>11.611029746531997</v>
          </cell>
          <cell r="C470">
            <v>13.046934839935229</v>
          </cell>
        </row>
        <row r="471">
          <cell r="B471">
            <v>11.615640898210797</v>
          </cell>
          <cell r="C471">
            <v>13.043268345005398</v>
          </cell>
        </row>
        <row r="472">
          <cell r="B472">
            <v>11.620252049889597</v>
          </cell>
          <cell r="C472">
            <v>13.039632319824388</v>
          </cell>
        </row>
        <row r="473">
          <cell r="B473">
            <v>11.624863201568399</v>
          </cell>
          <cell r="C473">
            <v>13.036026531798703</v>
          </cell>
        </row>
        <row r="474">
          <cell r="B474">
            <v>11.629474353247197</v>
          </cell>
          <cell r="C474">
            <v>13.032450750696187</v>
          </cell>
        </row>
        <row r="475">
          <cell r="B475">
            <v>11.634085504925997</v>
          </cell>
          <cell r="C475">
            <v>13.028904748616162</v>
          </cell>
        </row>
        <row r="476">
          <cell r="B476">
            <v>11.638696656604797</v>
          </cell>
          <cell r="C476">
            <v>13.025388299959973</v>
          </cell>
        </row>
        <row r="477">
          <cell r="B477">
            <v>11.643307808283597</v>
          </cell>
          <cell r="C477">
            <v>13.021901181401999</v>
          </cell>
        </row>
        <row r="478">
          <cell r="B478">
            <v>11.647918959962398</v>
          </cell>
          <cell r="C478">
            <v>13.018443171861097</v>
          </cell>
        </row>
        <row r="479">
          <cell r="B479">
            <v>11.652530111641195</v>
          </cell>
          <cell r="C479">
            <v>13.015014052472475</v>
          </cell>
        </row>
        <row r="480">
          <cell r="B480">
            <v>11.657141263319996</v>
          </cell>
          <cell r="C480">
            <v>13.011613606559997</v>
          </cell>
        </row>
        <row r="481">
          <cell r="B481">
            <v>11.661752414998796</v>
          </cell>
          <cell r="C481">
            <v>13.008241619608874</v>
          </cell>
        </row>
        <row r="482">
          <cell r="B482">
            <v>11.666363566677596</v>
          </cell>
          <cell r="C482">
            <v>13.004897879238797</v>
          </cell>
        </row>
        <row r="483">
          <cell r="B483">
            <v>11.670974718356399</v>
          </cell>
          <cell r="C483">
            <v>13.001582175177454</v>
          </cell>
        </row>
        <row r="484">
          <cell r="B484">
            <v>11.675585870035199</v>
          </cell>
          <cell r="C484">
            <v>12.998294299234429</v>
          </cell>
        </row>
        <row r="485">
          <cell r="B485">
            <v>11.680197021713999</v>
          </cell>
          <cell r="C485">
            <v>12.995034045275515</v>
          </cell>
        </row>
        <row r="486">
          <cell r="B486">
            <v>11.684808173392797</v>
          </cell>
          <cell r="C486">
            <v>12.991801209197382</v>
          </cell>
        </row>
        <row r="487">
          <cell r="B487">
            <v>11.689419325071597</v>
          </cell>
          <cell r="C487">
            <v>12.988595588902628</v>
          </cell>
        </row>
        <row r="488">
          <cell r="B488">
            <v>11.694030476750397</v>
          </cell>
          <cell r="C488">
            <v>12.985416984275197</v>
          </cell>
        </row>
        <row r="489">
          <cell r="B489">
            <v>11.698641628429199</v>
          </cell>
          <cell r="C489">
            <v>12.982265197156162</v>
          </cell>
        </row>
        <row r="490">
          <cell r="B490">
            <v>11.703252780107999</v>
          </cell>
          <cell r="C490">
            <v>12.979140031319849</v>
          </cell>
        </row>
        <row r="491">
          <cell r="B491">
            <v>11.707863931786797</v>
          </cell>
          <cell r="C491">
            <v>12.976041292450331</v>
          </cell>
        </row>
        <row r="492">
          <cell r="B492">
            <v>11.712475083465597</v>
          </cell>
          <cell r="C492">
            <v>12.972968788118234</v>
          </cell>
        </row>
        <row r="493">
          <cell r="B493">
            <v>11.717086235144397</v>
          </cell>
          <cell r="C493">
            <v>12.969922327757914</v>
          </cell>
        </row>
        <row r="494">
          <cell r="B494">
            <v>11.721697386823198</v>
          </cell>
          <cell r="C494">
            <v>12.966901722644929</v>
          </cell>
        </row>
        <row r="495">
          <cell r="B495">
            <v>11.726308538501998</v>
          </cell>
          <cell r="C495">
            <v>12.96390678587389</v>
          </cell>
        </row>
        <row r="496">
          <cell r="B496">
            <v>11.730919690180798</v>
          </cell>
          <cell r="C496">
            <v>12.960937332336552</v>
          </cell>
        </row>
        <row r="497">
          <cell r="B497">
            <v>11.735530841859596</v>
          </cell>
          <cell r="C497">
            <v>12.957993178700301</v>
          </cell>
        </row>
        <row r="498">
          <cell r="B498">
            <v>11.740141993538396</v>
          </cell>
          <cell r="C498">
            <v>12.9550741433869</v>
          </cell>
        </row>
        <row r="499">
          <cell r="B499">
            <v>11.744753145217198</v>
          </cell>
          <cell r="C499">
            <v>12.952180046551558</v>
          </cell>
        </row>
        <row r="500">
          <cell r="B500">
            <v>11.749364296895997</v>
          </cell>
          <cell r="C500">
            <v>12.949310710062283</v>
          </cell>
        </row>
        <row r="501">
          <cell r="B501">
            <v>11.753975448574797</v>
          </cell>
          <cell r="C501">
            <v>12.946465957479559</v>
          </cell>
        </row>
        <row r="502">
          <cell r="B502">
            <v>11.758586600253597</v>
          </cell>
          <cell r="C502">
            <v>12.943645614036276</v>
          </cell>
        </row>
        <row r="503">
          <cell r="B503">
            <v>11.763197751932395</v>
          </cell>
          <cell r="C503">
            <v>12.940849506617971</v>
          </cell>
        </row>
        <row r="504">
          <cell r="B504">
            <v>11.767808903611195</v>
          </cell>
          <cell r="C504">
            <v>12.938077463743335</v>
          </cell>
        </row>
        <row r="505">
          <cell r="B505">
            <v>11.772420055289997</v>
          </cell>
          <cell r="C505">
            <v>12.935329315544998</v>
          </cell>
        </row>
        <row r="506">
          <cell r="B506">
            <v>11.777031206968799</v>
          </cell>
          <cell r="C506">
            <v>12.932604893750593</v>
          </cell>
        </row>
        <row r="507">
          <cell r="B507">
            <v>11.781642358647598</v>
          </cell>
          <cell r="C507">
            <v>12.929904031664078</v>
          </cell>
        </row>
        <row r="508">
          <cell r="B508">
            <v>11.786253510326397</v>
          </cell>
          <cell r="C508">
            <v>12.927226564147311</v>
          </cell>
        </row>
        <row r="509">
          <cell r="B509">
            <v>11.790864662005196</v>
          </cell>
          <cell r="C509">
            <v>12.924572327601897</v>
          </cell>
        </row>
        <row r="510">
          <cell r="B510">
            <v>11.795475813683998</v>
          </cell>
          <cell r="C510">
            <v>12.921941159951299</v>
          </cell>
        </row>
        <row r="511">
          <cell r="B511">
            <v>11.800086965362798</v>
          </cell>
          <cell r="C511">
            <v>12.919332900623163</v>
          </cell>
        </row>
        <row r="512">
          <cell r="B512">
            <v>11.804698117041598</v>
          </cell>
          <cell r="C512">
            <v>12.916747390531906</v>
          </cell>
        </row>
        <row r="513">
          <cell r="B513">
            <v>11.809309268720398</v>
          </cell>
          <cell r="C513">
            <v>12.914184472061581</v>
          </cell>
        </row>
        <row r="514">
          <cell r="B514">
            <v>11.813920420399199</v>
          </cell>
          <cell r="C514">
            <v>12.911643989048907</v>
          </cell>
        </row>
        <row r="515">
          <cell r="B515">
            <v>11.818531572077998</v>
          </cell>
          <cell r="C515">
            <v>12.909125786766586</v>
          </cell>
        </row>
        <row r="516">
          <cell r="B516">
            <v>11.823142723756797</v>
          </cell>
          <cell r="C516">
            <v>12.906629711906838</v>
          </cell>
        </row>
        <row r="517">
          <cell r="B517">
            <v>11.827753875435597</v>
          </cell>
          <cell r="C517">
            <v>12.904155612565166</v>
          </cell>
        </row>
        <row r="518">
          <cell r="B518">
            <v>11.832365027114397</v>
          </cell>
          <cell r="C518">
            <v>12.901703338224321</v>
          </cell>
        </row>
        <row r="519">
          <cell r="B519">
            <v>11.836976178793199</v>
          </cell>
          <cell r="C519">
            <v>12.899272739738509</v>
          </cell>
        </row>
        <row r="520">
          <cell r="B520">
            <v>11.841587330471995</v>
          </cell>
          <cell r="C520">
            <v>12.896863669317815</v>
          </cell>
        </row>
        <row r="521">
          <cell r="B521">
            <v>11.846198482150797</v>
          </cell>
          <cell r="C521">
            <v>12.89447598051281</v>
          </cell>
        </row>
        <row r="522">
          <cell r="B522">
            <v>11.850809633829597</v>
          </cell>
          <cell r="C522">
            <v>12.892109528199413</v>
          </cell>
        </row>
        <row r="523">
          <cell r="B523">
            <v>11.855420785508397</v>
          </cell>
          <cell r="C523">
            <v>12.889764168563905</v>
          </cell>
        </row>
        <row r="524">
          <cell r="B524">
            <v>11.860031937187198</v>
          </cell>
          <cell r="C524">
            <v>12.887439759088196</v>
          </cell>
        </row>
        <row r="525">
          <cell r="B525">
            <v>11.864643088865998</v>
          </cell>
          <cell r="C525">
            <v>12.885136158535245</v>
          </cell>
        </row>
        <row r="526">
          <cell r="B526">
            <v>11.869254240544796</v>
          </cell>
          <cell r="C526">
            <v>12.882853226934728</v>
          </cell>
        </row>
        <row r="527">
          <cell r="B527">
            <v>11.873865392223596</v>
          </cell>
          <cell r="C527">
            <v>12.880590825568845</v>
          </cell>
        </row>
        <row r="528">
          <cell r="B528">
            <v>11.878476543902396</v>
          </cell>
          <cell r="C528">
            <v>12.878348816958338</v>
          </cell>
        </row>
        <row r="529">
          <cell r="B529">
            <v>11.883087695581196</v>
          </cell>
          <cell r="C529">
            <v>12.876127064848724</v>
          </cell>
        </row>
        <row r="530">
          <cell r="B530">
            <v>11.887698847259999</v>
          </cell>
          <cell r="C530">
            <v>12.873925434196664</v>
          </cell>
        </row>
        <row r="531">
          <cell r="B531">
            <v>11.892309998938799</v>
          </cell>
          <cell r="C531">
            <v>12.871743791156536</v>
          </cell>
        </row>
        <row r="532">
          <cell r="B532">
            <v>11.896921150617597</v>
          </cell>
          <cell r="C532">
            <v>12.869582003067205</v>
          </cell>
        </row>
        <row r="533">
          <cell r="B533">
            <v>11.901532302296397</v>
          </cell>
          <cell r="C533">
            <v>12.867439938438926</v>
          </cell>
        </row>
        <row r="534">
          <cell r="B534">
            <v>11.906143453975197</v>
          </cell>
          <cell r="C534">
            <v>12.865317466940459</v>
          </cell>
        </row>
        <row r="535">
          <cell r="B535">
            <v>11.910754605653999</v>
          </cell>
          <cell r="C535">
            <v>12.863214459386338</v>
          </cell>
        </row>
        <row r="536">
          <cell r="B536">
            <v>11.915365757332799</v>
          </cell>
          <cell r="C536">
            <v>12.861130787724292</v>
          </cell>
        </row>
        <row r="537">
          <cell r="B537">
            <v>11.919976909011597</v>
          </cell>
          <cell r="C537">
            <v>12.859066325022866</v>
          </cell>
        </row>
        <row r="538">
          <cell r="B538">
            <v>11.924588060690397</v>
          </cell>
          <cell r="C538">
            <v>12.857020945459169</v>
          </cell>
        </row>
        <row r="539">
          <cell r="B539">
            <v>11.929199212369197</v>
          </cell>
          <cell r="C539">
            <v>12.854994524306818</v>
          </cell>
        </row>
        <row r="540">
          <cell r="B540">
            <v>11.933810364047998</v>
          </cell>
          <cell r="C540">
            <v>12.852986937923996</v>
          </cell>
        </row>
        <row r="541">
          <cell r="B541">
            <v>11.938421515726798</v>
          </cell>
          <cell r="C541">
            <v>12.850998063741702</v>
          </cell>
        </row>
        <row r="542">
          <cell r="B542">
            <v>11.943032667405598</v>
          </cell>
          <cell r="C542">
            <v>12.849027780252147</v>
          </cell>
        </row>
        <row r="543">
          <cell r="B543">
            <v>11.947643819084398</v>
          </cell>
          <cell r="C543">
            <v>12.847075966997274</v>
          </cell>
        </row>
        <row r="544">
          <cell r="B544">
            <v>11.952254970763196</v>
          </cell>
          <cell r="C544">
            <v>12.84514250455746</v>
          </cell>
        </row>
        <row r="545">
          <cell r="B545">
            <v>11.956866122441996</v>
          </cell>
          <cell r="C545">
            <v>12.84322727454035</v>
          </cell>
        </row>
        <row r="546">
          <cell r="B546">
            <v>11.961477274120798</v>
          </cell>
          <cell r="C546">
            <v>12.841330159569839</v>
          </cell>
        </row>
        <row r="547">
          <cell r="B547">
            <v>11.966088425799597</v>
          </cell>
          <cell r="C547">
            <v>12.839451043275172</v>
          </cell>
        </row>
        <row r="548">
          <cell r="B548">
            <v>11.970699577478397</v>
          </cell>
          <cell r="C548">
            <v>12.837589810280223</v>
          </cell>
        </row>
        <row r="549">
          <cell r="B549">
            <v>11.975310729157195</v>
          </cell>
          <cell r="C549">
            <v>12.835746346192881</v>
          </cell>
        </row>
        <row r="550">
          <cell r="B550">
            <v>11.979921880835995</v>
          </cell>
          <cell r="C550">
            <v>12.833920537594594</v>
          </cell>
        </row>
        <row r="551">
          <cell r="B551">
            <v>11.984533032514797</v>
          </cell>
          <cell r="C551">
            <v>12.832112272030008</v>
          </cell>
        </row>
        <row r="552">
          <cell r="B552">
            <v>11.989144184193597</v>
          </cell>
          <cell r="C552">
            <v>12.830321437996799</v>
          </cell>
        </row>
        <row r="553">
          <cell r="B553">
            <v>11.993755335872399</v>
          </cell>
          <cell r="C553">
            <v>12.828547924935563</v>
          </cell>
        </row>
        <row r="554">
          <cell r="B554">
            <v>11.998366487551198</v>
          </cell>
          <cell r="C554">
            <v>12.826791623219902</v>
          </cell>
        </row>
        <row r="555">
          <cell r="B555">
            <v>12.002977639229996</v>
          </cell>
          <cell r="C555">
            <v>12.825052424146577</v>
          </cell>
        </row>
        <row r="556">
          <cell r="B556">
            <v>12.007588790908798</v>
          </cell>
          <cell r="C556">
            <v>12.823330219925824</v>
          </cell>
        </row>
        <row r="557">
          <cell r="B557">
            <v>12.012199942587598</v>
          </cell>
          <cell r="C557">
            <v>12.821624903671784</v>
          </cell>
        </row>
        <row r="558">
          <cell r="B558">
            <v>12.016811094266398</v>
          </cell>
          <cell r="C558">
            <v>12.819936369393032</v>
          </cell>
        </row>
        <row r="559">
          <cell r="B559">
            <v>12.021422245945198</v>
          </cell>
          <cell r="C559">
            <v>12.818264511983244</v>
          </cell>
        </row>
        <row r="560">
          <cell r="B560">
            <v>12.026033397623999</v>
          </cell>
          <cell r="C560">
            <v>12.816609227211996</v>
          </cell>
        </row>
        <row r="561">
          <cell r="B561">
            <v>12.030644549302796</v>
          </cell>
          <cell r="C561">
            <v>12.81497041171564</v>
          </cell>
        </row>
        <row r="562">
          <cell r="B562">
            <v>12.035255700981597</v>
          </cell>
          <cell r="C562">
            <v>12.81334796298831</v>
          </cell>
        </row>
        <row r="563">
          <cell r="B563">
            <v>12.039866852660397</v>
          </cell>
          <cell r="C563">
            <v>12.811741779373055</v>
          </cell>
        </row>
        <row r="564">
          <cell r="B564">
            <v>12.044478004339197</v>
          </cell>
          <cell r="C564">
            <v>12.810151760053071</v>
          </cell>
        </row>
        <row r="565">
          <cell r="B565">
            <v>12.049089156017999</v>
          </cell>
          <cell r="C565">
            <v>12.808577805043019</v>
          </cell>
        </row>
        <row r="566">
          <cell r="B566">
            <v>12.053700307696795</v>
          </cell>
          <cell r="C566">
            <v>12.807019815180494</v>
          </cell>
        </row>
        <row r="567">
          <cell r="B567">
            <v>12.058311459375597</v>
          </cell>
          <cell r="C567">
            <v>12.805477692117572</v>
          </cell>
        </row>
        <row r="568">
          <cell r="B568">
            <v>12.062922611054397</v>
          </cell>
          <cell r="C568">
            <v>12.803951338312446</v>
          </cell>
        </row>
        <row r="569">
          <cell r="B569">
            <v>12.067533762733197</v>
          </cell>
          <cell r="C569">
            <v>12.802440657021197</v>
          </cell>
        </row>
        <row r="570">
          <cell r="B570">
            <v>12.072144914411997</v>
          </cell>
          <cell r="C570">
            <v>12.800945552289672</v>
          </cell>
        </row>
        <row r="571">
          <cell r="B571">
            <v>12.076756066090798</v>
          </cell>
          <cell r="C571">
            <v>12.799465928945397</v>
          </cell>
        </row>
        <row r="572">
          <cell r="B572">
            <v>12.081367217769598</v>
          </cell>
          <cell r="C572">
            <v>12.798001692589677</v>
          </cell>
        </row>
        <row r="573">
          <cell r="B573">
            <v>12.085978369448396</v>
          </cell>
          <cell r="C573">
            <v>12.796552749589715</v>
          </cell>
        </row>
        <row r="574">
          <cell r="B574">
            <v>12.090589521127196</v>
          </cell>
          <cell r="C574">
            <v>12.795119007070886</v>
          </cell>
        </row>
        <row r="575">
          <cell r="B575">
            <v>12.095200672805996</v>
          </cell>
          <cell r="C575">
            <v>12.793700372909058</v>
          </cell>
        </row>
        <row r="576">
          <cell r="B576">
            <v>12.099811824484799</v>
          </cell>
          <cell r="C576">
            <v>12.792296755723044</v>
          </cell>
        </row>
        <row r="577">
          <cell r="B577">
            <v>12.104422976163599</v>
          </cell>
          <cell r="C577">
            <v>12.790908064867107</v>
          </cell>
        </row>
        <row r="578">
          <cell r="B578">
            <v>12.109034127842397</v>
          </cell>
          <cell r="C578">
            <v>12.789534210423607</v>
          </cell>
        </row>
        <row r="579">
          <cell r="B579">
            <v>12.113645279521197</v>
          </cell>
          <cell r="C579">
            <v>12.788175103195664</v>
          </cell>
        </row>
        <row r="580">
          <cell r="B580">
            <v>12.118256431199997</v>
          </cell>
          <cell r="C580">
            <v>12.786830654699997</v>
          </cell>
        </row>
        <row r="581">
          <cell r="B581">
            <v>12.122867582878799</v>
          </cell>
          <cell r="C581">
            <v>12.785500777159758</v>
          </cell>
        </row>
        <row r="582">
          <cell r="B582">
            <v>12.127478734557599</v>
          </cell>
          <cell r="C582">
            <v>12.784185383497521</v>
          </cell>
        </row>
        <row r="583">
          <cell r="B583">
            <v>12.132089886236397</v>
          </cell>
          <cell r="C583">
            <v>12.782884387328336</v>
          </cell>
        </row>
        <row r="584">
          <cell r="B584">
            <v>12.136701037915197</v>
          </cell>
          <cell r="C584">
            <v>12.781597702952835</v>
          </cell>
        </row>
        <row r="585">
          <cell r="B585">
            <v>12.141312189593997</v>
          </cell>
          <cell r="C585">
            <v>12.780325245350461</v>
          </cell>
        </row>
        <row r="586">
          <cell r="B586">
            <v>12.145923341272796</v>
          </cell>
          <cell r="C586">
            <v>12.77906693017276</v>
          </cell>
        </row>
        <row r="587">
          <cell r="B587">
            <v>12.150534492951598</v>
          </cell>
          <cell r="C587">
            <v>12.777822673736745</v>
          </cell>
        </row>
        <row r="588">
          <cell r="B588">
            <v>12.155145644630398</v>
          </cell>
          <cell r="C588">
            <v>12.776592393018346</v>
          </cell>
        </row>
        <row r="589">
          <cell r="B589">
            <v>12.159756796309198</v>
          </cell>
          <cell r="C589">
            <v>12.775376005645954</v>
          </cell>
        </row>
        <row r="590">
          <cell r="B590">
            <v>12.164367947987996</v>
          </cell>
          <cell r="C590">
            <v>12.774173429893997</v>
          </cell>
        </row>
        <row r="591">
          <cell r="B591">
            <v>12.168979099666796</v>
          </cell>
          <cell r="C591">
            <v>12.772984584676646</v>
          </cell>
        </row>
        <row r="592">
          <cell r="B592">
            <v>12.173590251345598</v>
          </cell>
          <cell r="C592">
            <v>12.771809389541547</v>
          </cell>
        </row>
        <row r="593">
          <cell r="B593">
            <v>12.178201403024397</v>
          </cell>
          <cell r="C593">
            <v>12.770647764663659</v>
          </cell>
        </row>
        <row r="594">
          <cell r="B594">
            <v>12.182812554703197</v>
          </cell>
          <cell r="C594">
            <v>12.769499630839146</v>
          </cell>
        </row>
        <row r="595">
          <cell r="B595">
            <v>12.187423706381995</v>
          </cell>
          <cell r="C595">
            <v>12.768364909479343</v>
          </cell>
        </row>
        <row r="596">
          <cell r="B596">
            <v>12.192034858060795</v>
          </cell>
          <cell r="C596">
            <v>12.767243522604815</v>
          </cell>
        </row>
        <row r="597">
          <cell r="B597">
            <v>12.196646009739597</v>
          </cell>
          <cell r="C597">
            <v>12.766135392839427</v>
          </cell>
        </row>
        <row r="598">
          <cell r="B598">
            <v>12.201257161418397</v>
          </cell>
          <cell r="C598">
            <v>12.765040443404562</v>
          </cell>
        </row>
        <row r="599">
          <cell r="B599">
            <v>12.205868313097197</v>
          </cell>
          <cell r="C599">
            <v>12.763958598113339</v>
          </cell>
        </row>
        <row r="600">
          <cell r="B600">
            <v>12.210479464775998</v>
          </cell>
          <cell r="C600">
            <v>12.762889781364921</v>
          </cell>
        </row>
        <row r="601">
          <cell r="B601">
            <v>12.2150906164548</v>
          </cell>
          <cell r="C601">
            <v>12.761833918138914</v>
          </cell>
        </row>
        <row r="602">
          <cell r="B602">
            <v>12.219701768133596</v>
          </cell>
          <cell r="C602">
            <v>12.760790933989787</v>
          </cell>
        </row>
        <row r="603">
          <cell r="B603">
            <v>12.224312919812398</v>
          </cell>
          <cell r="C603">
            <v>12.759760755041377</v>
          </cell>
        </row>
        <row r="604">
          <cell r="B604">
            <v>12.228924071491198</v>
          </cell>
          <cell r="C604">
            <v>12.758743307981476</v>
          </cell>
        </row>
        <row r="605">
          <cell r="B605">
            <v>12.233535223169998</v>
          </cell>
          <cell r="C605">
            <v>12.757738520056428</v>
          </cell>
        </row>
        <row r="606">
          <cell r="B606">
            <v>12.2381463748488</v>
          </cell>
          <cell r="C606">
            <v>12.75674631906584</v>
          </cell>
        </row>
        <row r="607">
          <cell r="B607">
            <v>12.242757526527596</v>
          </cell>
          <cell r="C607">
            <v>12.755766633357347</v>
          </cell>
        </row>
        <row r="608">
          <cell r="B608">
            <v>12.247368678206398</v>
          </cell>
          <cell r="C608">
            <v>12.754799391821381</v>
          </cell>
        </row>
        <row r="609">
          <cell r="B609">
            <v>12.251979829885197</v>
          </cell>
          <cell r="C609">
            <v>12.753844523886075</v>
          </cell>
        </row>
        <row r="610">
          <cell r="B610">
            <v>12.256590981563997</v>
          </cell>
          <cell r="C610">
            <v>12.752901959512187</v>
          </cell>
        </row>
        <row r="611">
          <cell r="B611">
            <v>12.261202133242797</v>
          </cell>
          <cell r="C611">
            <v>12.751971629188063</v>
          </cell>
        </row>
        <row r="612">
          <cell r="B612">
            <v>12.265813284921595</v>
          </cell>
          <cell r="C612">
            <v>12.751053463924707</v>
          </cell>
        </row>
        <row r="613">
          <cell r="B613">
            <v>12.270424436600397</v>
          </cell>
          <cell r="C613">
            <v>12.750147395250851</v>
          </cell>
        </row>
        <row r="614">
          <cell r="B614">
            <v>12.275035588279197</v>
          </cell>
          <cell r="C614">
            <v>12.749253355208134</v>
          </cell>
        </row>
        <row r="615">
          <cell r="B615">
            <v>12.279646739957997</v>
          </cell>
          <cell r="C615">
            <v>12.748371276346289</v>
          </cell>
        </row>
        <row r="616">
          <cell r="B616">
            <v>12.284257891636797</v>
          </cell>
          <cell r="C616">
            <v>12.747501091718398</v>
          </cell>
        </row>
        <row r="617">
          <cell r="B617">
            <v>12.288869043315598</v>
          </cell>
          <cell r="C617">
            <v>12.746642734876232</v>
          </cell>
        </row>
        <row r="618">
          <cell r="B618">
            <v>12.293480194994398</v>
          </cell>
          <cell r="C618">
            <v>12.745796139865599</v>
          </cell>
        </row>
        <row r="619">
          <cell r="B619">
            <v>12.298091346673196</v>
          </cell>
          <cell r="C619">
            <v>12.744961241221754</v>
          </cell>
        </row>
        <row r="620">
          <cell r="B620">
            <v>12.302702498351996</v>
          </cell>
          <cell r="C620">
            <v>12.744137973964884</v>
          </cell>
        </row>
        <row r="621">
          <cell r="B621">
            <v>12.307313650030796</v>
          </cell>
          <cell r="C621">
            <v>12.743326273595621</v>
          </cell>
        </row>
        <row r="622">
          <cell r="B622">
            <v>12.311924801709598</v>
          </cell>
          <cell r="C622">
            <v>12.742526076090591</v>
          </cell>
        </row>
        <row r="623">
          <cell r="B623">
            <v>12.316535953388399</v>
          </cell>
          <cell r="C623">
            <v>12.741737317898066</v>
          </cell>
        </row>
        <row r="624">
          <cell r="B624">
            <v>12.321147105067197</v>
          </cell>
          <cell r="C624">
            <v>12.740959935933597</v>
          </cell>
        </row>
        <row r="625">
          <cell r="B625">
            <v>12.325758256745997</v>
          </cell>
          <cell r="C625">
            <v>12.740193867575748</v>
          </cell>
        </row>
        <row r="626">
          <cell r="B626">
            <v>12.330369408424797</v>
          </cell>
          <cell r="C626">
            <v>12.739439050661845</v>
          </cell>
        </row>
        <row r="627">
          <cell r="B627">
            <v>12.334980560103597</v>
          </cell>
          <cell r="C627">
            <v>12.73869542348379</v>
          </cell>
        </row>
        <row r="628">
          <cell r="B628">
            <v>12.339591711782399</v>
          </cell>
          <cell r="C628">
            <v>12.737962924783901</v>
          </cell>
        </row>
        <row r="629">
          <cell r="B629">
            <v>12.344202863461199</v>
          </cell>
          <cell r="C629">
            <v>12.737241493750815</v>
          </cell>
        </row>
        <row r="630">
          <cell r="B630">
            <v>12.348814015139997</v>
          </cell>
          <cell r="C630">
            <v>12.736531070015451</v>
          </cell>
        </row>
        <row r="631">
          <cell r="B631">
            <v>12.353425166818797</v>
          </cell>
          <cell r="C631">
            <v>12.735831593646967</v>
          </cell>
        </row>
        <row r="632">
          <cell r="B632">
            <v>12.358036318497597</v>
          </cell>
          <cell r="C632">
            <v>12.735143005148794</v>
          </cell>
        </row>
        <row r="633">
          <cell r="B633">
            <v>12.362647470176398</v>
          </cell>
          <cell r="C633">
            <v>12.734465245454743</v>
          </cell>
        </row>
        <row r="634">
          <cell r="B634">
            <v>12.367258621855198</v>
          </cell>
          <cell r="C634">
            <v>12.733798255925072</v>
          </cell>
        </row>
        <row r="635">
          <cell r="B635">
            <v>12.371869773533998</v>
          </cell>
          <cell r="C635">
            <v>12.733141978342671</v>
          </cell>
        </row>
        <row r="636">
          <cell r="B636">
            <v>12.376480925212796</v>
          </cell>
          <cell r="C636">
            <v>12.732496354909275</v>
          </cell>
        </row>
        <row r="637">
          <cell r="B637">
            <v>12.381092076891596</v>
          </cell>
          <cell r="C637">
            <v>12.731861328241669</v>
          </cell>
        </row>
        <row r="638">
          <cell r="B638">
            <v>12.385703228570398</v>
          </cell>
          <cell r="C638">
            <v>12.731236841367995</v>
          </cell>
        </row>
        <row r="639">
          <cell r="B639">
            <v>12.390314380249198</v>
          </cell>
          <cell r="C639">
            <v>12.730622837724059</v>
          </cell>
        </row>
        <row r="640">
          <cell r="B640">
            <v>12.394925531927997</v>
          </cell>
          <cell r="C640">
            <v>12.730019261149712</v>
          </cell>
        </row>
        <row r="641">
          <cell r="B641">
            <v>12.399536683606796</v>
          </cell>
          <cell r="C641">
            <v>12.729426055885213</v>
          </cell>
        </row>
        <row r="642">
          <cell r="B642">
            <v>12.404147835285595</v>
          </cell>
          <cell r="C642">
            <v>12.72884316656771</v>
          </cell>
        </row>
        <row r="643">
          <cell r="B643">
            <v>12.408758986964395</v>
          </cell>
          <cell r="C643">
            <v>12.728270538227669</v>
          </cell>
        </row>
        <row r="644">
          <cell r="B644">
            <v>12.413370138643197</v>
          </cell>
          <cell r="C644">
            <v>12.727708116285427</v>
          </cell>
        </row>
        <row r="645">
          <cell r="B645">
            <v>12.417981290321997</v>
          </cell>
          <cell r="C645">
            <v>12.727155846547721</v>
          </cell>
        </row>
        <row r="646">
          <cell r="B646">
            <v>12.422592442000798</v>
          </cell>
          <cell r="C646">
            <v>12.726613675204286</v>
          </cell>
        </row>
        <row r="647">
          <cell r="B647">
            <v>12.4272035936796</v>
          </cell>
          <cell r="C647">
            <v>12.726081548824453</v>
          </cell>
        </row>
        <row r="648">
          <cell r="B648">
            <v>12.431814745358396</v>
          </cell>
          <cell r="C648">
            <v>12.725559414353846</v>
          </cell>
        </row>
        <row r="649">
          <cell r="B649">
            <v>12.436425897037198</v>
          </cell>
          <cell r="C649">
            <v>12.725047219111037</v>
          </cell>
        </row>
        <row r="650">
          <cell r="B650">
            <v>12.441037048715998</v>
          </cell>
          <cell r="C650">
            <v>12.724544910784315</v>
          </cell>
        </row>
        <row r="651">
          <cell r="B651">
            <v>12.445648200394798</v>
          </cell>
          <cell r="C651">
            <v>12.724052437428396</v>
          </cell>
        </row>
        <row r="652">
          <cell r="B652">
            <v>12.450259352073598</v>
          </cell>
          <cell r="C652">
            <v>12.723569747461273</v>
          </cell>
        </row>
        <row r="653">
          <cell r="B653">
            <v>12.454870503752396</v>
          </cell>
          <cell r="C653">
            <v>12.723096789661016</v>
          </cell>
        </row>
        <row r="654">
          <cell r="B654">
            <v>12.459481655431198</v>
          </cell>
          <cell r="C654">
            <v>12.722633513162634</v>
          </cell>
        </row>
        <row r="655">
          <cell r="B655">
            <v>12.464092807109997</v>
          </cell>
          <cell r="C655">
            <v>12.722179867454997</v>
          </cell>
        </row>
        <row r="656">
          <cell r="B656">
            <v>12.468703958788797</v>
          </cell>
          <cell r="C656">
            <v>12.721735802377729</v>
          </cell>
        </row>
        <row r="657">
          <cell r="B657">
            <v>12.473315110467597</v>
          </cell>
          <cell r="C657">
            <v>12.721301268118197</v>
          </cell>
        </row>
        <row r="658">
          <cell r="B658">
            <v>12.477926262146399</v>
          </cell>
          <cell r="C658">
            <v>12.720876215208488</v>
          </cell>
        </row>
        <row r="659">
          <cell r="B659">
            <v>12.482537413825195</v>
          </cell>
          <cell r="C659">
            <v>12.720460594522441</v>
          </cell>
        </row>
        <row r="660">
          <cell r="B660">
            <v>12.487148565503997</v>
          </cell>
          <cell r="C660">
            <v>12.720054357272687</v>
          </cell>
        </row>
        <row r="661">
          <cell r="B661">
            <v>12.491759717182797</v>
          </cell>
          <cell r="C661">
            <v>12.71965745500775</v>
          </cell>
        </row>
        <row r="662">
          <cell r="B662">
            <v>12.496370868861597</v>
          </cell>
          <cell r="C662">
            <v>12.719269839609145</v>
          </cell>
        </row>
        <row r="663">
          <cell r="B663">
            <v>12.500982020540398</v>
          </cell>
          <cell r="C663">
            <v>12.71889146328855</v>
          </cell>
        </row>
        <row r="664">
          <cell r="B664">
            <v>12.505593172219198</v>
          </cell>
          <cell r="C664">
            <v>12.718522278584938</v>
          </cell>
        </row>
        <row r="665">
          <cell r="B665">
            <v>12.510204323897996</v>
          </cell>
          <cell r="C665">
            <v>12.718162238361815</v>
          </cell>
        </row>
        <row r="666">
          <cell r="B666">
            <v>12.514815475576796</v>
          </cell>
          <cell r="C666">
            <v>12.71781129580444</v>
          </cell>
        </row>
        <row r="667">
          <cell r="B667">
            <v>12.519426627255596</v>
          </cell>
          <cell r="C667">
            <v>12.717469404417065</v>
          </cell>
        </row>
        <row r="668">
          <cell r="B668">
            <v>12.524037778934396</v>
          </cell>
          <cell r="C668">
            <v>12.717136518020258</v>
          </cell>
        </row>
        <row r="669">
          <cell r="B669">
            <v>12.528648930613198</v>
          </cell>
          <cell r="C669">
            <v>12.716812590748193</v>
          </cell>
        </row>
        <row r="670">
          <cell r="B670">
            <v>12.533260082291998</v>
          </cell>
          <cell r="C670">
            <v>12.716497577045997</v>
          </cell>
        </row>
        <row r="671">
          <cell r="B671">
            <v>12.537871233970797</v>
          </cell>
          <cell r="C671">
            <v>12.71619143166712</v>
          </cell>
        </row>
        <row r="672">
          <cell r="B672">
            <v>12.542482385649597</v>
          </cell>
          <cell r="C672">
            <v>12.715894109670746</v>
          </cell>
        </row>
        <row r="673">
          <cell r="B673">
            <v>12.547093537328397</v>
          </cell>
          <cell r="C673">
            <v>12.715605566419171</v>
          </cell>
        </row>
        <row r="674">
          <cell r="B674">
            <v>12.551704689007199</v>
          </cell>
          <cell r="C674">
            <v>12.715325757575314</v>
          </cell>
        </row>
        <row r="675">
          <cell r="B675">
            <v>12.556315840685999</v>
          </cell>
          <cell r="C675">
            <v>12.715054639100142</v>
          </cell>
        </row>
        <row r="676">
          <cell r="B676">
            <v>12.560926992364799</v>
          </cell>
          <cell r="C676">
            <v>12.714792167250183</v>
          </cell>
        </row>
        <row r="677">
          <cell r="B677">
            <v>12.565538144043597</v>
          </cell>
          <cell r="C677">
            <v>12.714538298575061</v>
          </cell>
        </row>
        <row r="678">
          <cell r="B678">
            <v>12.570149295722397</v>
          </cell>
          <cell r="C678">
            <v>12.714292989915041</v>
          </cell>
        </row>
        <row r="679">
          <cell r="B679">
            <v>12.574760447401198</v>
          </cell>
          <cell r="C679">
            <v>12.714056198398595</v>
          </cell>
        </row>
        <row r="680">
          <cell r="B680">
            <v>12.579371599079998</v>
          </cell>
          <cell r="C680">
            <v>12.713827881439997</v>
          </cell>
        </row>
        <row r="681">
          <cell r="B681">
            <v>12.583982750758798</v>
          </cell>
          <cell r="C681">
            <v>12.71360799673697</v>
          </cell>
        </row>
        <row r="682">
          <cell r="B682">
            <v>12.588593902437596</v>
          </cell>
          <cell r="C682">
            <v>12.713396502268301</v>
          </cell>
        </row>
        <row r="683">
          <cell r="B683">
            <v>12.593205054116396</v>
          </cell>
          <cell r="C683">
            <v>12.713193356291528</v>
          </cell>
        </row>
        <row r="684">
          <cell r="B684">
            <v>12.597816205795196</v>
          </cell>
          <cell r="C684">
            <v>12.712998517340642</v>
          </cell>
        </row>
        <row r="685">
          <cell r="B685">
            <v>12.602427357473998</v>
          </cell>
          <cell r="C685">
            <v>12.712811944223775</v>
          </cell>
        </row>
        <row r="686">
          <cell r="B686">
            <v>12.607038509152797</v>
          </cell>
          <cell r="C686">
            <v>12.712633596020952</v>
          </cell>
        </row>
        <row r="687">
          <cell r="B687">
            <v>12.611649660831596</v>
          </cell>
          <cell r="C687">
            <v>12.712463432081861</v>
          </cell>
        </row>
        <row r="688">
          <cell r="B688">
            <v>12.616260812510397</v>
          </cell>
          <cell r="C688">
            <v>12.712301412023621</v>
          </cell>
        </row>
        <row r="689">
          <cell r="B689">
            <v>12.620871964189195</v>
          </cell>
          <cell r="C689">
            <v>12.71214749572859</v>
          </cell>
        </row>
        <row r="690">
          <cell r="B690">
            <v>12.625483115867997</v>
          </cell>
          <cell r="C690">
            <v>12.712001643342193</v>
          </cell>
        </row>
        <row r="691">
          <cell r="B691">
            <v>12.630094267546797</v>
          </cell>
          <cell r="C691">
            <v>12.711863815270778</v>
          </cell>
        </row>
        <row r="692">
          <cell r="B692">
            <v>12.634705419225597</v>
          </cell>
          <cell r="C692">
            <v>12.711733972179463</v>
          </cell>
        </row>
        <row r="693">
          <cell r="B693">
            <v>12.639316570904398</v>
          </cell>
          <cell r="C693">
            <v>12.711612074990045</v>
          </cell>
        </row>
        <row r="694">
          <cell r="B694">
            <v>12.643927722583197</v>
          </cell>
          <cell r="C694">
            <v>12.711498084878896</v>
          </cell>
        </row>
        <row r="695">
          <cell r="B695">
            <v>12.648538874261998</v>
          </cell>
          <cell r="C695">
            <v>12.711391963274901</v>
          </cell>
        </row>
        <row r="696">
          <cell r="B696">
            <v>12.653150025940798</v>
          </cell>
          <cell r="C696">
            <v>12.711293671857412</v>
          </cell>
        </row>
        <row r="697">
          <cell r="B697">
            <v>12.657761177619598</v>
          </cell>
          <cell r="C697">
            <v>12.711203172554205</v>
          </cell>
        </row>
        <row r="698">
          <cell r="B698">
            <v>12.662372329298398</v>
          </cell>
          <cell r="C698">
            <v>12.711120427539491</v>
          </cell>
        </row>
        <row r="699">
          <cell r="B699">
            <v>12.666983480977196</v>
          </cell>
          <cell r="C699">
            <v>12.711045399231892</v>
          </cell>
        </row>
        <row r="700">
          <cell r="B700">
            <v>12.671594632655996</v>
          </cell>
          <cell r="C700">
            <v>12.710978050292512</v>
          </cell>
        </row>
        <row r="701">
          <cell r="B701">
            <v>12.676205784334797</v>
          </cell>
          <cell r="C701">
            <v>12.710918343622955</v>
          </cell>
        </row>
        <row r="702">
          <cell r="B702">
            <v>12.680816936013597</v>
          </cell>
          <cell r="C702">
            <v>12.710866242363389</v>
          </cell>
        </row>
        <row r="703">
          <cell r="B703">
            <v>12.685428087692397</v>
          </cell>
          <cell r="C703">
            <v>12.710821709890658</v>
          </cell>
        </row>
        <row r="704">
          <cell r="B704">
            <v>12.690039239371199</v>
          </cell>
          <cell r="C704">
            <v>12.710784709816368</v>
          </cell>
        </row>
        <row r="705">
          <cell r="B705">
            <v>12.694650391049999</v>
          </cell>
          <cell r="C705">
            <v>12.710755205984995</v>
          </cell>
        </row>
        <row r="706">
          <cell r="B706">
            <v>12.699261542728797</v>
          </cell>
          <cell r="C706">
            <v>12.710733162472064</v>
          </cell>
        </row>
        <row r="707">
          <cell r="B707">
            <v>12.703872694407597</v>
          </cell>
          <cell r="C707">
            <v>12.710718543582267</v>
          </cell>
        </row>
        <row r="708">
          <cell r="B708">
            <v>12.708483846086397</v>
          </cell>
          <cell r="C708">
            <v>12.710711313847654</v>
          </cell>
        </row>
        <row r="709">
          <cell r="B709">
            <v>12.713094997765197</v>
          </cell>
          <cell r="C709">
            <v>12.710711438025841</v>
          </cell>
        </row>
        <row r="710">
          <cell r="B710">
            <v>12.717706149443998</v>
          </cell>
          <cell r="C710">
            <v>12.710718881098186</v>
          </cell>
        </row>
        <row r="711">
          <cell r="B711">
            <v>12.722317301122796</v>
          </cell>
          <cell r="C711">
            <v>12.710733608268056</v>
          </cell>
        </row>
        <row r="712">
          <cell r="B712">
            <v>12.726928452801596</v>
          </cell>
          <cell r="C712">
            <v>12.710755584959026</v>
          </cell>
        </row>
        <row r="713">
          <cell r="B713">
            <v>12.731539604480396</v>
          </cell>
          <cell r="C713">
            <v>12.710784776813185</v>
          </cell>
        </row>
        <row r="714">
          <cell r="B714">
            <v>12.736150756159196</v>
          </cell>
          <cell r="C714">
            <v>12.710821149689378</v>
          </cell>
        </row>
        <row r="715">
          <cell r="B715">
            <v>12.740761907837998</v>
          </cell>
          <cell r="C715">
            <v>12.710864669661515</v>
          </cell>
        </row>
        <row r="716">
          <cell r="B716">
            <v>12.745373059516794</v>
          </cell>
          <cell r="C716">
            <v>12.71091530301689</v>
          </cell>
        </row>
        <row r="717">
          <cell r="B717">
            <v>12.749984211195599</v>
          </cell>
          <cell r="C717">
            <v>12.710973016254469</v>
          </cell>
        </row>
        <row r="718">
          <cell r="B718">
            <v>12.754595362874397</v>
          </cell>
          <cell r="C718">
            <v>12.711037776083277</v>
          </cell>
        </row>
        <row r="719">
          <cell r="B719">
            <v>12.759206514553197</v>
          </cell>
          <cell r="C719">
            <v>12.711109549420728</v>
          </cell>
        </row>
        <row r="720">
          <cell r="B720">
            <v>12.763817666231999</v>
          </cell>
          <cell r="C720">
            <v>12.711188303390996</v>
          </cell>
        </row>
        <row r="721">
          <cell r="B721">
            <v>12.768428817910799</v>
          </cell>
          <cell r="C721">
            <v>12.711274005323416</v>
          </cell>
        </row>
        <row r="722">
          <cell r="B722">
            <v>12.773039969589599</v>
          </cell>
          <cell r="C722">
            <v>12.711366622750871</v>
          </cell>
        </row>
        <row r="723">
          <cell r="B723">
            <v>12.777651121268397</v>
          </cell>
          <cell r="C723">
            <v>12.711466123408226</v>
          </cell>
        </row>
        <row r="724">
          <cell r="B724">
            <v>12.782262272947197</v>
          </cell>
          <cell r="C724">
            <v>12.71157247523074</v>
          </cell>
        </row>
        <row r="725">
          <cell r="B725">
            <v>12.786873424625997</v>
          </cell>
          <cell r="C725">
            <v>12.711685646352533</v>
          </cell>
        </row>
        <row r="726">
          <cell r="B726">
            <v>12.791484576304798</v>
          </cell>
          <cell r="C726">
            <v>12.711805605105029</v>
          </cell>
        </row>
        <row r="727">
          <cell r="B727">
            <v>12.796095727983598</v>
          </cell>
          <cell r="C727">
            <v>12.711932320015448</v>
          </cell>
        </row>
        <row r="728">
          <cell r="B728">
            <v>12.800706879662396</v>
          </cell>
          <cell r="C728">
            <v>12.712065759805272</v>
          </cell>
        </row>
        <row r="729">
          <cell r="B729">
            <v>12.805318031341196</v>
          </cell>
          <cell r="C729">
            <v>12.712205893388775</v>
          </cell>
        </row>
        <row r="730">
          <cell r="B730">
            <v>12.809929183019996</v>
          </cell>
          <cell r="C730">
            <v>12.712352689871535</v>
          </cell>
        </row>
        <row r="731">
          <cell r="B731">
            <v>12.814540334698798</v>
          </cell>
          <cell r="C731">
            <v>12.712506118548937</v>
          </cell>
        </row>
        <row r="732">
          <cell r="B732">
            <v>12.819151486377597</v>
          </cell>
          <cell r="C732">
            <v>12.712666148904749</v>
          </cell>
        </row>
        <row r="733">
          <cell r="B733">
            <v>12.823762638056397</v>
          </cell>
          <cell r="C733">
            <v>12.712832750609671</v>
          </cell>
        </row>
        <row r="734">
          <cell r="B734">
            <v>12.828373789735197</v>
          </cell>
          <cell r="C734">
            <v>12.713005893519894</v>
          </cell>
        </row>
        <row r="735">
          <cell r="B735">
            <v>12.832984941413995</v>
          </cell>
          <cell r="C735">
            <v>12.713185547675698</v>
          </cell>
        </row>
        <row r="736">
          <cell r="B736">
            <v>12.837596093092797</v>
          </cell>
          <cell r="C736">
            <v>12.713371683300059</v>
          </cell>
        </row>
        <row r="737">
          <cell r="B737">
            <v>12.842207244771597</v>
          </cell>
          <cell r="C737">
            <v>12.71356427079721</v>
          </cell>
        </row>
        <row r="738">
          <cell r="B738">
            <v>12.846818396450397</v>
          </cell>
          <cell r="C738">
            <v>12.713763280751335</v>
          </cell>
        </row>
        <row r="739">
          <cell r="B739">
            <v>12.851429548129197</v>
          </cell>
          <cell r="C739">
            <v>12.713968683925147</v>
          </cell>
        </row>
        <row r="740">
          <cell r="B740">
            <v>12.856040699807997</v>
          </cell>
          <cell r="C740">
            <v>12.714180451258542</v>
          </cell>
        </row>
        <row r="741">
          <cell r="B741">
            <v>12.860651851486796</v>
          </cell>
          <cell r="C741">
            <v>12.7143985538673</v>
          </cell>
        </row>
        <row r="742">
          <cell r="B742">
            <v>12.865263003165598</v>
          </cell>
          <cell r="C742">
            <v>12.714622963041711</v>
          </cell>
        </row>
        <row r="743">
          <cell r="B743">
            <v>12.869874154844398</v>
          </cell>
          <cell r="C743">
            <v>12.714853650245274</v>
          </cell>
        </row>
        <row r="744">
          <cell r="B744">
            <v>12.874485306523198</v>
          </cell>
          <cell r="C744">
            <v>12.715090587113401</v>
          </cell>
        </row>
        <row r="745">
          <cell r="B745">
            <v>12.879096458201996</v>
          </cell>
          <cell r="C745">
            <v>12.715333745452122</v>
          </cell>
        </row>
        <row r="746">
          <cell r="B746">
            <v>12.883707609880799</v>
          </cell>
          <cell r="C746">
            <v>12.715583097236795</v>
          </cell>
        </row>
        <row r="747">
          <cell r="B747">
            <v>12.888318761559598</v>
          </cell>
          <cell r="C747">
            <v>12.71583861461083</v>
          </cell>
        </row>
        <row r="748">
          <cell r="B748">
            <v>12.892929913238397</v>
          </cell>
          <cell r="C748">
            <v>12.716100269884468</v>
          </cell>
        </row>
        <row r="749">
          <cell r="B749">
            <v>12.897541064917197</v>
          </cell>
          <cell r="C749">
            <v>12.716368035533485</v>
          </cell>
        </row>
        <row r="750">
          <cell r="B750">
            <v>12.902152216595997</v>
          </cell>
          <cell r="C750">
            <v>12.716641884197994</v>
          </cell>
        </row>
        <row r="751">
          <cell r="B751">
            <v>12.906763368274799</v>
          </cell>
          <cell r="C751">
            <v>12.716921788681214</v>
          </cell>
        </row>
        <row r="752">
          <cell r="B752">
            <v>12.911374519953597</v>
          </cell>
          <cell r="C752">
            <v>12.717207721948228</v>
          </cell>
        </row>
        <row r="753">
          <cell r="B753">
            <v>12.915985671632397</v>
          </cell>
          <cell r="C753">
            <v>12.717499657124815</v>
          </cell>
        </row>
        <row r="754">
          <cell r="B754">
            <v>12.920596823311197</v>
          </cell>
          <cell r="C754">
            <v>12.717797567496252</v>
          </cell>
        </row>
        <row r="755">
          <cell r="B755">
            <v>12.925207974989997</v>
          </cell>
          <cell r="C755">
            <v>12.718101426506106</v>
          </cell>
        </row>
      </sheetData>
      <sheetData sheetId="12" refreshError="1">
        <row r="86">
          <cell r="B86">
            <v>14.2936554173952</v>
          </cell>
        </row>
        <row r="145">
          <cell r="B145">
            <v>12.510079197084</v>
          </cell>
          <cell r="C145">
            <v>14.634942306070153</v>
          </cell>
        </row>
        <row r="146">
          <cell r="B146">
            <v>12.5295340136904</v>
          </cell>
          <cell r="C146">
            <v>14.602894795453745</v>
          </cell>
        </row>
        <row r="147">
          <cell r="B147">
            <v>12.548988830296798</v>
          </cell>
          <cell r="C147">
            <v>14.572094297342398</v>
          </cell>
        </row>
        <row r="148">
          <cell r="B148">
            <v>12.5684436469032</v>
          </cell>
          <cell r="C148">
            <v>14.542485796478541</v>
          </cell>
        </row>
        <row r="149">
          <cell r="B149">
            <v>12.587898463509598</v>
          </cell>
          <cell r="C149">
            <v>14.514017466894884</v>
          </cell>
        </row>
        <row r="150">
          <cell r="B150">
            <v>12.607353280116</v>
          </cell>
          <cell r="C150">
            <v>14.486640444108</v>
          </cell>
        </row>
        <row r="151">
          <cell r="B151">
            <v>12.626808096722399</v>
          </cell>
          <cell r="C151">
            <v>14.460308616563086</v>
          </cell>
        </row>
        <row r="152">
          <cell r="B152">
            <v>12.646262913328799</v>
          </cell>
          <cell r="C152">
            <v>14.434978434458401</v>
          </cell>
        </row>
        <row r="153">
          <cell r="B153">
            <v>12.665717729935199</v>
          </cell>
          <cell r="C153">
            <v>14.410608734282695</v>
          </cell>
        </row>
        <row r="154">
          <cell r="B154">
            <v>12.685172546541599</v>
          </cell>
          <cell r="C154">
            <v>14.387160577579392</v>
          </cell>
        </row>
        <row r="155">
          <cell r="B155">
            <v>12.704627363147999</v>
          </cell>
          <cell r="C155">
            <v>14.364597102609599</v>
          </cell>
        </row>
        <row r="156">
          <cell r="B156">
            <v>12.724082179754399</v>
          </cell>
          <cell r="C156">
            <v>14.342883387725934</v>
          </cell>
        </row>
        <row r="157">
          <cell r="B157">
            <v>12.743536996360799</v>
          </cell>
          <cell r="C157">
            <v>14.321986325392581</v>
          </cell>
        </row>
        <row r="158">
          <cell r="B158">
            <v>12.762991812967201</v>
          </cell>
          <cell r="C158">
            <v>14.301874505896061</v>
          </cell>
        </row>
        <row r="159">
          <cell r="B159">
            <v>12.782446629573599</v>
          </cell>
          <cell r="C159">
            <v>14.282518109888143</v>
          </cell>
        </row>
        <row r="160">
          <cell r="B160">
            <v>12.80190144618</v>
          </cell>
          <cell r="C160">
            <v>14.263888808988</v>
          </cell>
        </row>
        <row r="161">
          <cell r="B161">
            <v>12.821356262786399</v>
          </cell>
          <cell r="C161">
            <v>14.245959673747199</v>
          </cell>
        </row>
        <row r="162">
          <cell r="B162">
            <v>12.8408110793928</v>
          </cell>
          <cell r="C162">
            <v>14.228705088348935</v>
          </cell>
        </row>
        <row r="163">
          <cell r="B163">
            <v>12.8602658959992</v>
          </cell>
          <cell r="C163">
            <v>14.212100671473596</v>
          </cell>
        </row>
        <row r="164">
          <cell r="B164">
            <v>12.8797207126056</v>
          </cell>
          <cell r="C164">
            <v>14.196123202816798</v>
          </cell>
        </row>
        <row r="165">
          <cell r="B165">
            <v>12.899175529212</v>
          </cell>
          <cell r="C165">
            <v>14.180750554794349</v>
          </cell>
        </row>
        <row r="166">
          <cell r="B166">
            <v>12.9186303458184</v>
          </cell>
          <cell r="C166">
            <v>14.165961629012036</v>
          </cell>
        </row>
        <row r="167">
          <cell r="B167">
            <v>12.9380851624248</v>
          </cell>
          <cell r="C167">
            <v>14.151736297116745</v>
          </cell>
        </row>
        <row r="168">
          <cell r="B168">
            <v>12.957539979031198</v>
          </cell>
          <cell r="C168">
            <v>14.138055345680506</v>
          </cell>
        </row>
        <row r="169">
          <cell r="B169">
            <v>12.976994795637601</v>
          </cell>
          <cell r="C169">
            <v>14.124900424800215</v>
          </cell>
        </row>
        <row r="170">
          <cell r="B170">
            <v>12.996449612244</v>
          </cell>
          <cell r="C170">
            <v>14.112254000123997</v>
          </cell>
        </row>
        <row r="171">
          <cell r="B171">
            <v>13.015904428850401</v>
          </cell>
          <cell r="C171">
            <v>14.100099308040738</v>
          </cell>
        </row>
        <row r="172">
          <cell r="B172">
            <v>13.035359245456799</v>
          </cell>
          <cell r="C172">
            <v>14.088420313791964</v>
          </cell>
        </row>
        <row r="173">
          <cell r="B173">
            <v>13.054814062063201</v>
          </cell>
          <cell r="C173">
            <v>14.077201672286245</v>
          </cell>
        </row>
        <row r="174">
          <cell r="B174">
            <v>13.074268878669599</v>
          </cell>
          <cell r="C174">
            <v>14.066428691414757</v>
          </cell>
        </row>
        <row r="175">
          <cell r="B175">
            <v>13.093723695275997</v>
          </cell>
          <cell r="C175">
            <v>14.05608729768379</v>
          </cell>
        </row>
        <row r="176">
          <cell r="B176">
            <v>13.113178511882401</v>
          </cell>
          <cell r="C176">
            <v>14.046164003995196</v>
          </cell>
        </row>
        <row r="177">
          <cell r="B177">
            <v>13.132633328488799</v>
          </cell>
          <cell r="C177">
            <v>14.036645879419842</v>
          </cell>
        </row>
        <row r="178">
          <cell r="B178">
            <v>13.152088145095201</v>
          </cell>
          <cell r="C178">
            <v>14.0275205208216</v>
          </cell>
        </row>
        <row r="179">
          <cell r="B179">
            <v>13.171542961701599</v>
          </cell>
          <cell r="C179">
            <v>14.018776026201161</v>
          </cell>
        </row>
        <row r="180">
          <cell r="B180">
            <v>13.190997778308001</v>
          </cell>
          <cell r="C180">
            <v>14.010400969639198</v>
          </cell>
        </row>
        <row r="181">
          <cell r="B181">
            <v>13.210452594914399</v>
          </cell>
          <cell r="C181">
            <v>14.002384377728029</v>
          </cell>
        </row>
        <row r="182">
          <cell r="B182">
            <v>13.229907411520799</v>
          </cell>
          <cell r="C182">
            <v>13.994715707389693</v>
          </cell>
        </row>
        <row r="183">
          <cell r="B183">
            <v>13.2493622281272</v>
          </cell>
          <cell r="C183">
            <v>13.98738482498614</v>
          </cell>
        </row>
        <row r="184">
          <cell r="B184">
            <v>13.268817044733598</v>
          </cell>
          <cell r="C184">
            <v>13.980381986634645</v>
          </cell>
        </row>
        <row r="185">
          <cell r="B185">
            <v>13.28827186134</v>
          </cell>
          <cell r="C185">
            <v>13.973697819647997</v>
          </cell>
        </row>
        <row r="186">
          <cell r="B186">
            <v>13.307726677946398</v>
          </cell>
          <cell r="C186">
            <v>13.967323305025312</v>
          </cell>
        </row>
        <row r="187">
          <cell r="B187">
            <v>13.3271814945528</v>
          </cell>
          <cell r="C187">
            <v>13.961249760924604</v>
          </cell>
        </row>
        <row r="188">
          <cell r="B188">
            <v>13.346636311159198</v>
          </cell>
          <cell r="C188">
            <v>13.955468827053599</v>
          </cell>
        </row>
        <row r="189">
          <cell r="B189">
            <v>13.366091127765598</v>
          </cell>
          <cell r="C189">
            <v>13.949972449919736</v>
          </cell>
        </row>
        <row r="190">
          <cell r="B190">
            <v>13.385545944372</v>
          </cell>
          <cell r="C190">
            <v>13.944752868884729</v>
          </cell>
        </row>
        <row r="191">
          <cell r="B191">
            <v>13.405000760978398</v>
          </cell>
          <cell r="C191">
            <v>13.939802602972929</v>
          </cell>
        </row>
        <row r="192">
          <cell r="B192">
            <v>13.4244555775848</v>
          </cell>
          <cell r="C192">
            <v>13.935114438386398</v>
          </cell>
        </row>
        <row r="193">
          <cell r="B193">
            <v>13.443910394191198</v>
          </cell>
          <cell r="C193">
            <v>13.930681416682873</v>
          </cell>
        </row>
        <row r="194">
          <cell r="B194">
            <v>13.463365210797599</v>
          </cell>
          <cell r="C194">
            <v>13.926496823575954</v>
          </cell>
        </row>
        <row r="195">
          <cell r="B195">
            <v>13.482820027403999</v>
          </cell>
          <cell r="C195">
            <v>13.92255417831965</v>
          </cell>
        </row>
        <row r="196">
          <cell r="B196">
            <v>13.502274844010399</v>
          </cell>
          <cell r="C196">
            <v>13.918847223641956</v>
          </cell>
        </row>
        <row r="197">
          <cell r="B197">
            <v>13.521729660616799</v>
          </cell>
          <cell r="C197">
            <v>13.915369916194708</v>
          </cell>
        </row>
        <row r="198">
          <cell r="B198">
            <v>13.541184477223199</v>
          </cell>
          <cell r="C198">
            <v>13.912116417488988</v>
          </cell>
        </row>
        <row r="199">
          <cell r="B199">
            <v>13.560639293829599</v>
          </cell>
          <cell r="C199">
            <v>13.909081085287621</v>
          </cell>
        </row>
        <row r="200">
          <cell r="B200">
            <v>13.580094110435999</v>
          </cell>
          <cell r="C200">
            <v>13.906258465427998</v>
          </cell>
        </row>
        <row r="201">
          <cell r="B201">
            <v>13.599548927042401</v>
          </cell>
          <cell r="C201">
            <v>13.903643284050405</v>
          </cell>
        </row>
        <row r="202">
          <cell r="B202">
            <v>13.619003743648801</v>
          </cell>
          <cell r="C202">
            <v>13.901230440208561</v>
          </cell>
        </row>
        <row r="203">
          <cell r="B203">
            <v>13.6384585602552</v>
          </cell>
          <cell r="C203">
            <v>13.899014998840622</v>
          </cell>
        </row>
        <row r="204">
          <cell r="B204">
            <v>13.657913376861599</v>
          </cell>
          <cell r="C204">
            <v>13.896992184080281</v>
          </cell>
        </row>
        <row r="205">
          <cell r="B205">
            <v>13.677368193468</v>
          </cell>
          <cell r="C205">
            <v>13.895157372888958</v>
          </cell>
        </row>
        <row r="206">
          <cell r="B206">
            <v>13.696823010074398</v>
          </cell>
          <cell r="C206">
            <v>13.893506088991201</v>
          </cell>
        </row>
        <row r="207">
          <cell r="B207">
            <v>13.716277826680798</v>
          </cell>
          <cell r="C207">
            <v>13.892033997096604</v>
          </cell>
        </row>
        <row r="208">
          <cell r="B208">
            <v>13.7357326432872</v>
          </cell>
          <cell r="C208">
            <v>13.8907368973926</v>
          </cell>
        </row>
        <row r="209">
          <cell r="B209">
            <v>13.7551874598936</v>
          </cell>
          <cell r="C209">
            <v>13.889610720293357</v>
          </cell>
        </row>
        <row r="210">
          <cell r="B210">
            <v>13.7746422765</v>
          </cell>
          <cell r="C210">
            <v>13.888651521431076</v>
          </cell>
        </row>
        <row r="211">
          <cell r="B211">
            <v>13.7940970931064</v>
          </cell>
          <cell r="C211">
            <v>13.887855476876664</v>
          </cell>
        </row>
        <row r="212">
          <cell r="B212">
            <v>13.8135519097128</v>
          </cell>
          <cell r="C212">
            <v>13.887218878577672</v>
          </cell>
        </row>
        <row r="213">
          <cell r="B213">
            <v>13.8330067263192</v>
          </cell>
          <cell r="C213">
            <v>13.886738130002021</v>
          </cell>
        </row>
        <row r="214">
          <cell r="B214">
            <v>13.8524615429256</v>
          </cell>
          <cell r="C214">
            <v>13.886409741976797</v>
          </cell>
        </row>
        <row r="215">
          <cell r="B215">
            <v>13.871916359532001</v>
          </cell>
          <cell r="C215">
            <v>13.886230328711999</v>
          </cell>
        </row>
        <row r="216">
          <cell r="B216">
            <v>13.891371176138399</v>
          </cell>
          <cell r="C216">
            <v>13.886196603999668</v>
          </cell>
        </row>
        <row r="217">
          <cell r="B217">
            <v>13.910825992744801</v>
          </cell>
          <cell r="C217">
            <v>13.886305377579536</v>
          </cell>
        </row>
        <row r="218">
          <cell r="B218">
            <v>13.930280809351199</v>
          </cell>
          <cell r="C218">
            <v>13.886553551662644</v>
          </cell>
        </row>
        <row r="219">
          <cell r="B219">
            <v>13.949735625957601</v>
          </cell>
          <cell r="C219">
            <v>13.88693811760503</v>
          </cell>
        </row>
        <row r="220">
          <cell r="B220">
            <v>13.969190442563999</v>
          </cell>
          <cell r="C220">
            <v>13.887456152723999</v>
          </cell>
        </row>
        <row r="221">
          <cell r="B221">
            <v>13.988645259170399</v>
          </cell>
          <cell r="C221">
            <v>13.888104817249838</v>
          </cell>
        </row>
        <row r="222">
          <cell r="B222">
            <v>14.008100075776801</v>
          </cell>
          <cell r="C222">
            <v>13.888881351406344</v>
          </cell>
        </row>
        <row r="223">
          <cell r="B223">
            <v>14.027554892383199</v>
          </cell>
          <cell r="C223">
            <v>13.88978307261385</v>
          </cell>
        </row>
        <row r="224">
          <cell r="B224">
            <v>14.0470097089896</v>
          </cell>
          <cell r="C224">
            <v>13.8908073728088</v>
          </cell>
        </row>
        <row r="225">
          <cell r="B225">
            <v>14.066464525595999</v>
          </cell>
          <cell r="C225">
            <v>13.891951715874205</v>
          </cell>
        </row>
        <row r="226">
          <cell r="B226">
            <v>14.0859193422024</v>
          </cell>
          <cell r="C226">
            <v>13.893213635175746</v>
          </cell>
        </row>
        <row r="227">
          <cell r="B227">
            <v>14.1053741588088</v>
          </cell>
          <cell r="C227">
            <v>13.894590731198397</v>
          </cell>
        </row>
        <row r="228">
          <cell r="B228">
            <v>14.124828975415198</v>
          </cell>
          <cell r="C228">
            <v>13.896080669278895</v>
          </cell>
        </row>
        <row r="229">
          <cell r="B229">
            <v>14.1442837920216</v>
          </cell>
          <cell r="C229">
            <v>13.897681177429497</v>
          </cell>
        </row>
        <row r="230">
          <cell r="B230">
            <v>14.163738608627998</v>
          </cell>
          <cell r="C230">
            <v>13.899390044248801</v>
          </cell>
        </row>
        <row r="231">
          <cell r="B231">
            <v>14.1831934252344</v>
          </cell>
          <cell r="C231">
            <v>13.901205116915568</v>
          </cell>
        </row>
      </sheetData>
      <sheetData sheetId="13" refreshError="1">
        <row r="86">
          <cell r="B86">
            <v>12.852652706944001</v>
          </cell>
        </row>
        <row r="145">
          <cell r="B145">
            <v>12.661895733815999</v>
          </cell>
          <cell r="C145">
            <v>15.507303629554151</v>
          </cell>
        </row>
        <row r="146">
          <cell r="B146">
            <v>12.676902353942401</v>
          </cell>
          <cell r="C146">
            <v>15.464305075225745</v>
          </cell>
        </row>
        <row r="147">
          <cell r="B147">
            <v>12.691908974068799</v>
          </cell>
          <cell r="C147">
            <v>15.422814039237386</v>
          </cell>
        </row>
        <row r="148">
          <cell r="B148">
            <v>12.7069155941952</v>
          </cell>
          <cell r="C148">
            <v>15.382764013427009</v>
          </cell>
        </row>
        <row r="149">
          <cell r="B149">
            <v>12.721922214321602</v>
          </cell>
          <cell r="C149">
            <v>15.344092345178192</v>
          </cell>
        </row>
        <row r="150">
          <cell r="B150">
            <v>12.736928834447998</v>
          </cell>
          <cell r="C150">
            <v>15.306739962024</v>
          </cell>
        </row>
        <row r="151">
          <cell r="B151">
            <v>12.751935454574399</v>
          </cell>
          <cell r="C151">
            <v>15.270651119523816</v>
          </cell>
        </row>
        <row r="152">
          <cell r="B152">
            <v>12.766942074700799</v>
          </cell>
          <cell r="C152">
            <v>15.235773170150399</v>
          </cell>
        </row>
        <row r="153">
          <cell r="B153">
            <v>12.781948694827202</v>
          </cell>
          <cell r="C153">
            <v>15.202056351172503</v>
          </cell>
        </row>
        <row r="154">
          <cell r="B154">
            <v>12.7969553149536</v>
          </cell>
          <cell r="C154">
            <v>15.169453589736261</v>
          </cell>
        </row>
        <row r="155">
          <cell r="B155">
            <v>12.811961935079999</v>
          </cell>
          <cell r="C155">
            <v>15.13792032354</v>
          </cell>
        </row>
        <row r="156">
          <cell r="B156">
            <v>12.826968555206401</v>
          </cell>
          <cell r="C156">
            <v>15.107414335666357</v>
          </cell>
        </row>
        <row r="157">
          <cell r="B157">
            <v>12.841975175332797</v>
          </cell>
          <cell r="C157">
            <v>15.077895602284583</v>
          </cell>
        </row>
        <row r="158">
          <cell r="B158">
            <v>12.856981795459198</v>
          </cell>
          <cell r="C158">
            <v>15.04932615206806</v>
          </cell>
        </row>
        <row r="159">
          <cell r="B159">
            <v>12.8719884155856</v>
          </cell>
          <cell r="C159">
            <v>15.021669936288999</v>
          </cell>
        </row>
        <row r="160">
          <cell r="B160">
            <v>12.886995035712001</v>
          </cell>
          <cell r="C160">
            <v>14.994892708656</v>
          </cell>
        </row>
        <row r="161">
          <cell r="B161">
            <v>12.902001655838399</v>
          </cell>
          <cell r="C161">
            <v>14.968961914052535</v>
          </cell>
        </row>
        <row r="162">
          <cell r="B162">
            <v>12.917008275964799</v>
          </cell>
          <cell r="C162">
            <v>14.943846585416544</v>
          </cell>
        </row>
        <row r="163">
          <cell r="B163">
            <v>12.932014896091198</v>
          </cell>
          <cell r="C163">
            <v>14.919517248074515</v>
          </cell>
        </row>
        <row r="164">
          <cell r="B164">
            <v>12.947021516217601</v>
          </cell>
          <cell r="C164">
            <v>14.895945830908799</v>
          </cell>
        </row>
        <row r="165">
          <cell r="B165">
            <v>12.962028136343999</v>
          </cell>
          <cell r="C165">
            <v>14.873105583795528</v>
          </cell>
        </row>
        <row r="166">
          <cell r="B166">
            <v>12.977034756470399</v>
          </cell>
          <cell r="C166">
            <v>14.850971000802641</v>
          </cell>
        </row>
        <row r="167">
          <cell r="B167">
            <v>12.9920413765968</v>
          </cell>
          <cell r="C167">
            <v>14.829517748684605</v>
          </cell>
        </row>
        <row r="168">
          <cell r="B168">
            <v>13.0070479967232</v>
          </cell>
          <cell r="C168">
            <v>14.80872260025251</v>
          </cell>
        </row>
        <row r="169">
          <cell r="B169">
            <v>13.022054616849598</v>
          </cell>
          <cell r="C169">
            <v>14.788563372236036</v>
          </cell>
        </row>
        <row r="170">
          <cell r="B170">
            <v>13.037061236975999</v>
          </cell>
          <cell r="C170">
            <v>14.769018867287999</v>
          </cell>
        </row>
        <row r="171">
          <cell r="B171">
            <v>13.052067857102401</v>
          </cell>
          <cell r="C171">
            <v>14.750068819812737</v>
          </cell>
        </row>
        <row r="172">
          <cell r="B172">
            <v>13.067074477228799</v>
          </cell>
          <cell r="C172">
            <v>14.73169384532744</v>
          </cell>
        </row>
        <row r="173">
          <cell r="B173">
            <v>13.082081097355198</v>
          </cell>
          <cell r="C173">
            <v>14.713875393090502</v>
          </cell>
        </row>
        <row r="174">
          <cell r="B174">
            <v>13.0970877174816</v>
          </cell>
          <cell r="C174">
            <v>14.696595701753564</v>
          </cell>
        </row>
        <row r="175">
          <cell r="B175">
            <v>13.112094337608001</v>
          </cell>
          <cell r="C175">
            <v>14.679837757814527</v>
          </cell>
        </row>
        <row r="176">
          <cell r="B176">
            <v>13.127100957734399</v>
          </cell>
          <cell r="C176">
            <v>14.663585256667197</v>
          </cell>
        </row>
        <row r="177">
          <cell r="B177">
            <v>13.142107577860799</v>
          </cell>
          <cell r="C177">
            <v>14.647822566060297</v>
          </cell>
        </row>
        <row r="178">
          <cell r="B178">
            <v>13.1571141979872</v>
          </cell>
          <cell r="C178">
            <v>14.632534691793598</v>
          </cell>
        </row>
        <row r="179">
          <cell r="B179">
            <v>13.172120818113598</v>
          </cell>
          <cell r="C179">
            <v>14.617707245493163</v>
          </cell>
        </row>
        <row r="180">
          <cell r="B180">
            <v>13.187127438239997</v>
          </cell>
          <cell r="C180">
            <v>14.60332641432</v>
          </cell>
        </row>
        <row r="181">
          <cell r="B181">
            <v>13.202134058366401</v>
          </cell>
          <cell r="C181">
            <v>14.589378932478247</v>
          </cell>
        </row>
        <row r="182">
          <cell r="B182">
            <v>13.2171406784928</v>
          </cell>
          <cell r="C182">
            <v>14.57585205439934</v>
          </cell>
        </row>
        <row r="183">
          <cell r="B183">
            <v>13.232147298619198</v>
          </cell>
          <cell r="C183">
            <v>14.56273352948824</v>
          </cell>
        </row>
        <row r="184">
          <cell r="B184">
            <v>13.247153918745598</v>
          </cell>
          <cell r="C184">
            <v>14.550011578326645</v>
          </cell>
        </row>
        <row r="185">
          <cell r="B185">
            <v>13.262160538871999</v>
          </cell>
          <cell r="C185">
            <v>14.537674870236</v>
          </cell>
        </row>
        <row r="186">
          <cell r="B186">
            <v>13.277167158998401</v>
          </cell>
          <cell r="C186">
            <v>14.525712502110519</v>
          </cell>
        </row>
        <row r="187">
          <cell r="B187">
            <v>13.292173779124798</v>
          </cell>
          <cell r="C187">
            <v>14.514113978437164</v>
          </cell>
        </row>
        <row r="188">
          <cell r="B188">
            <v>13.3071803992512</v>
          </cell>
          <cell r="C188">
            <v>14.502869192425599</v>
          </cell>
        </row>
        <row r="189">
          <cell r="B189">
            <v>13.3221870193776</v>
          </cell>
          <cell r="C189">
            <v>14.49196840817687</v>
          </cell>
        </row>
        <row r="190">
          <cell r="B190">
            <v>13.337193639504001</v>
          </cell>
          <cell r="C190">
            <v>14.481402243824729</v>
          </cell>
        </row>
        <row r="191">
          <cell r="B191">
            <v>13.352200259630399</v>
          </cell>
          <cell r="C191">
            <v>14.471161655588173</v>
          </cell>
        </row>
        <row r="192">
          <cell r="B192">
            <v>13.3672068797568</v>
          </cell>
          <cell r="C192">
            <v>14.461237922678398</v>
          </cell>
        </row>
        <row r="193">
          <cell r="B193">
            <v>13.3822134998832</v>
          </cell>
          <cell r="C193">
            <v>14.451622633007087</v>
          </cell>
        </row>
        <row r="194">
          <cell r="B194">
            <v>13.397220120009598</v>
          </cell>
          <cell r="C194">
            <v>14.442307669646903</v>
          </cell>
        </row>
        <row r="195">
          <cell r="B195">
            <v>13.412226740135999</v>
          </cell>
          <cell r="C195">
            <v>14.433285197998433</v>
          </cell>
        </row>
        <row r="196">
          <cell r="B196">
            <v>13.427233360262399</v>
          </cell>
          <cell r="C196">
            <v>14.424547653620854</v>
          </cell>
        </row>
        <row r="197">
          <cell r="B197">
            <v>13.442239980388802</v>
          </cell>
          <cell r="C197">
            <v>14.416087730686709</v>
          </cell>
        </row>
        <row r="198">
          <cell r="B198">
            <v>13.457246600515198</v>
          </cell>
          <cell r="C198">
            <v>14.407898371023702</v>
          </cell>
        </row>
        <row r="199">
          <cell r="B199">
            <v>13.472253220641599</v>
          </cell>
          <cell r="C199">
            <v>14.399972753709037</v>
          </cell>
        </row>
        <row r="200">
          <cell r="B200">
            <v>13.487259840767999</v>
          </cell>
          <cell r="C200">
            <v>14.392304285183998</v>
          </cell>
        </row>
        <row r="201">
          <cell r="B201">
            <v>13.502266460894397</v>
          </cell>
          <cell r="C201">
            <v>14.38488658985877</v>
          </cell>
        </row>
        <row r="202">
          <cell r="B202">
            <v>13.5172730810208</v>
          </cell>
          <cell r="C202">
            <v>14.377713501179253</v>
          </cell>
        </row>
        <row r="203">
          <cell r="B203">
            <v>13.5322797011472</v>
          </cell>
          <cell r="C203">
            <v>14.370779053129697</v>
          </cell>
        </row>
        <row r="204">
          <cell r="B204">
            <v>13.547286321273601</v>
          </cell>
          <cell r="C204">
            <v>14.364077472146478</v>
          </cell>
        </row>
        <row r="205">
          <cell r="B205">
            <v>13.562292941400001</v>
          </cell>
          <cell r="C205">
            <v>14.357603169419997</v>
          </cell>
        </row>
        <row r="206">
          <cell r="B206">
            <v>13.577299561526399</v>
          </cell>
          <cell r="C206">
            <v>14.351350733563198</v>
          </cell>
        </row>
        <row r="207">
          <cell r="B207">
            <v>13.592306181652798</v>
          </cell>
          <cell r="C207">
            <v>14.345314923626399</v>
          </cell>
        </row>
        <row r="208">
          <cell r="B208">
            <v>13.607312801779202</v>
          </cell>
          <cell r="C208">
            <v>14.339490662439598</v>
          </cell>
        </row>
        <row r="209">
          <cell r="B209">
            <v>13.622319421905599</v>
          </cell>
          <cell r="C209">
            <v>14.333873030264426</v>
          </cell>
        </row>
        <row r="210">
          <cell r="B210">
            <v>13.637326042031999</v>
          </cell>
          <cell r="C210">
            <v>14.328457258739073</v>
          </cell>
        </row>
        <row r="211">
          <cell r="B211">
            <v>13.6523326621584</v>
          </cell>
          <cell r="C211">
            <v>14.323238725100575</v>
          </cell>
        </row>
        <row r="212">
          <cell r="B212">
            <v>13.6673392822848</v>
          </cell>
          <cell r="C212">
            <v>14.31821294666967</v>
          </cell>
        </row>
        <row r="213">
          <cell r="B213">
            <v>13.6823459024112</v>
          </cell>
          <cell r="C213">
            <v>14.313375575584544</v>
          </cell>
        </row>
        <row r="214">
          <cell r="B214">
            <v>13.697352522537599</v>
          </cell>
          <cell r="C214">
            <v>14.308722393770294</v>
          </cell>
        </row>
        <row r="215">
          <cell r="B215">
            <v>13.712359142664001</v>
          </cell>
          <cell r="C215">
            <v>14.304249308132</v>
          </cell>
        </row>
        <row r="216">
          <cell r="B216">
            <v>13.727365762790399</v>
          </cell>
          <cell r="C216">
            <v>14.299952345959907</v>
          </cell>
        </row>
        <row r="217">
          <cell r="B217">
            <v>13.742372382916798</v>
          </cell>
          <cell r="C217">
            <v>14.295827650535774</v>
          </cell>
        </row>
        <row r="218">
          <cell r="B218">
            <v>13.757379003043201</v>
          </cell>
          <cell r="C218">
            <v>14.291871476930295</v>
          </cell>
        </row>
        <row r="219">
          <cell r="B219">
            <v>13.772385623169601</v>
          </cell>
          <cell r="C219">
            <v>14.288080187981919</v>
          </cell>
        </row>
        <row r="220">
          <cell r="B220">
            <v>13.787392243295999</v>
          </cell>
          <cell r="C220">
            <v>14.284450250447998</v>
          </cell>
        </row>
        <row r="221">
          <cell r="B221">
            <v>13.802398863422399</v>
          </cell>
          <cell r="C221">
            <v>14.280978231319709</v>
          </cell>
        </row>
        <row r="222">
          <cell r="B222">
            <v>13.8174054835488</v>
          </cell>
          <cell r="C222">
            <v>14.277660794292705</v>
          </cell>
        </row>
        <row r="223">
          <cell r="B223">
            <v>13.832412103675198</v>
          </cell>
          <cell r="C223">
            <v>14.274494696385851</v>
          </cell>
        </row>
        <row r="224">
          <cell r="B224">
            <v>13.847418723801599</v>
          </cell>
          <cell r="C224">
            <v>14.2714767847008</v>
          </cell>
        </row>
        <row r="225">
          <cell r="B225">
            <v>13.862425343928001</v>
          </cell>
          <cell r="C225">
            <v>14.268603993315722</v>
          </cell>
        </row>
        <row r="226">
          <cell r="B226">
            <v>13.8774319640544</v>
          </cell>
          <cell r="C226">
            <v>14.265873340306651</v>
          </cell>
        </row>
        <row r="227">
          <cell r="B227">
            <v>13.8924385841808</v>
          </cell>
          <cell r="C227">
            <v>14.2632819248904</v>
          </cell>
        </row>
        <row r="228">
          <cell r="B228">
            <v>13.907445204307198</v>
          </cell>
          <cell r="C228">
            <v>14.260826924683329</v>
          </cell>
        </row>
        <row r="229">
          <cell r="B229">
            <v>13.922451824433601</v>
          </cell>
          <cell r="C229">
            <v>14.25850559307049</v>
          </cell>
        </row>
        <row r="230">
          <cell r="B230">
            <v>13.937458444560001</v>
          </cell>
          <cell r="C230">
            <v>14.256315256679997</v>
          </cell>
        </row>
        <row r="231">
          <cell r="B231">
            <v>13.952465064686399</v>
          </cell>
          <cell r="C231">
            <v>14.25425331295777</v>
          </cell>
        </row>
        <row r="232">
          <cell r="B232">
            <v>13.9674716848128</v>
          </cell>
        </row>
      </sheetData>
      <sheetData sheetId="14" refreshError="1"/>
      <sheetData sheetId="15" refreshError="1">
        <row r="8">
          <cell r="A8">
            <v>5</v>
          </cell>
          <cell r="AJ8">
            <v>10.936253750400001</v>
          </cell>
          <cell r="AK8">
            <v>36.753010958399997</v>
          </cell>
          <cell r="AL8">
            <v>15.361293475200002</v>
          </cell>
          <cell r="AM8">
            <v>32.815651792800004</v>
          </cell>
        </row>
        <row r="9">
          <cell r="A9">
            <v>6</v>
          </cell>
          <cell r="N9">
            <v>14.293655417395202</v>
          </cell>
          <cell r="O9">
            <v>42.024148111897603</v>
          </cell>
          <cell r="P9">
            <v>13.363354139007999</v>
          </cell>
          <cell r="Q9">
            <v>37.528599018570667</v>
          </cell>
          <cell r="AJ9">
            <v>12.0989364672</v>
          </cell>
          <cell r="AK9">
            <v>32.547108316799999</v>
          </cell>
          <cell r="AL9">
            <v>15.665670455359999</v>
          </cell>
          <cell r="AM9">
            <v>29.931956821546667</v>
          </cell>
        </row>
        <row r="10">
          <cell r="A10">
            <v>7</v>
          </cell>
          <cell r="N10">
            <v>14.556302705894398</v>
          </cell>
          <cell r="O10">
            <v>38.081409676147203</v>
          </cell>
          <cell r="P10">
            <v>13.664864761376</v>
          </cell>
          <cell r="Q10">
            <v>34.097957651659428</v>
          </cell>
          <cell r="AD10">
            <v>13.03665</v>
          </cell>
          <cell r="AE10">
            <v>20.940523371428572</v>
          </cell>
          <cell r="AH10">
            <v>10.647123480960001</v>
          </cell>
          <cell r="AI10">
            <v>27.682290405394287</v>
          </cell>
          <cell r="AJ10">
            <v>13.261619184000001</v>
          </cell>
          <cell r="AK10">
            <v>29.708989675200005</v>
          </cell>
          <cell r="AL10">
            <v>15.97004743552</v>
          </cell>
          <cell r="AM10">
            <v>27.915657124960003</v>
          </cell>
        </row>
        <row r="11">
          <cell r="A11">
            <v>8</v>
          </cell>
          <cell r="N11">
            <v>14.8189499943936</v>
          </cell>
          <cell r="O11">
            <v>35.157186760396804</v>
          </cell>
          <cell r="P11">
            <v>13.966375383743999</v>
          </cell>
          <cell r="Q11">
            <v>31.562665454272004</v>
          </cell>
          <cell r="AD11">
            <v>13.1039172</v>
          </cell>
          <cell r="AE11">
            <v>19.956743400000001</v>
          </cell>
          <cell r="AH11">
            <v>10.89150688704</v>
          </cell>
          <cell r="AI11">
            <v>25.568168502719999</v>
          </cell>
          <cell r="AJ11">
            <v>14.424301900800002</v>
          </cell>
          <cell r="AK11">
            <v>27.725736033600004</v>
          </cell>
          <cell r="AL11">
            <v>16.274424415680002</v>
          </cell>
          <cell r="AM11">
            <v>26.441479475039998</v>
          </cell>
        </row>
        <row r="12">
          <cell r="A12">
            <v>9</v>
          </cell>
          <cell r="N12">
            <v>15.081597282892799</v>
          </cell>
          <cell r="O12">
            <v>32.911974191313071</v>
          </cell>
          <cell r="P12">
            <v>14.267886006112001</v>
          </cell>
          <cell r="Q12">
            <v>29.624272703233785</v>
          </cell>
          <cell r="AD12">
            <v>13.171184400000001</v>
          </cell>
          <cell r="AE12">
            <v>19.199055333333334</v>
          </cell>
          <cell r="AH12">
            <v>11.135890293119999</v>
          </cell>
          <cell r="AI12">
            <v>23.951005179093336</v>
          </cell>
          <cell r="AJ12">
            <v>15.586984617600002</v>
          </cell>
          <cell r="AK12">
            <v>26.312392392</v>
          </cell>
          <cell r="AL12">
            <v>16.578801395839999</v>
          </cell>
          <cell r="AM12">
            <v>25.328716522897775</v>
          </cell>
        </row>
        <row r="13">
          <cell r="A13">
            <v>10</v>
          </cell>
          <cell r="L13">
            <v>11.682603967871998</v>
          </cell>
          <cell r="M13">
            <v>25.950679633535998</v>
          </cell>
          <cell r="N13">
            <v>15.344244571392002</v>
          </cell>
          <cell r="O13">
            <v>31.142068864896004</v>
          </cell>
          <cell r="P13">
            <v>14.56939662848</v>
          </cell>
          <cell r="Q13">
            <v>28.103709564640003</v>
          </cell>
          <cell r="AD13">
            <v>13.238451600000001</v>
          </cell>
          <cell r="AE13">
            <v>18.599631599999999</v>
          </cell>
          <cell r="AH13">
            <v>11.3802736992</v>
          </cell>
          <cell r="AI13">
            <v>22.681712860800001</v>
          </cell>
          <cell r="AJ13">
            <v>16.749667334400005</v>
          </cell>
          <cell r="AK13">
            <v>25.297985750399999</v>
          </cell>
          <cell r="AL13">
            <v>16.883178376</v>
          </cell>
          <cell r="AM13">
            <v>24.468943859199996</v>
          </cell>
        </row>
        <row r="14">
          <cell r="A14">
            <v>11</v>
          </cell>
          <cell r="L14">
            <v>11.7660115675392</v>
          </cell>
          <cell r="M14">
            <v>24.65737310027869</v>
          </cell>
          <cell r="N14">
            <v>15.606891859891201</v>
          </cell>
          <cell r="O14">
            <v>29.717841533145602</v>
          </cell>
          <cell r="P14">
            <v>14.870907250847999</v>
          </cell>
          <cell r="Q14">
            <v>26.887022507824</v>
          </cell>
          <cell r="AD14">
            <v>13.305718800000001</v>
          </cell>
          <cell r="AE14">
            <v>18.115309199999999</v>
          </cell>
          <cell r="AH14">
            <v>11.624657105279999</v>
          </cell>
          <cell r="AI14">
            <v>21.665417637294546</v>
          </cell>
          <cell r="AJ14">
            <v>17.912350051200001</v>
          </cell>
          <cell r="AK14">
            <v>24.573715108800005</v>
          </cell>
          <cell r="AL14">
            <v>17.187555356160001</v>
          </cell>
          <cell r="AM14">
            <v>23.793164132552729</v>
          </cell>
        </row>
        <row r="15">
          <cell r="A15">
            <v>12</v>
          </cell>
          <cell r="L15">
            <v>11.849419167206397</v>
          </cell>
          <cell r="M15">
            <v>23.586568289203196</v>
          </cell>
          <cell r="N15">
            <v>15.869539148390402</v>
          </cell>
          <cell r="O15">
            <v>28.552872697395202</v>
          </cell>
          <cell r="P15">
            <v>15.172417873216</v>
          </cell>
          <cell r="Q15">
            <v>25.89824251234133</v>
          </cell>
          <cell r="AD15">
            <v>13.372986000000001</v>
          </cell>
          <cell r="AE15">
            <v>17.717312800000002</v>
          </cell>
          <cell r="AH15">
            <v>11.869040511360001</v>
          </cell>
          <cell r="AI15">
            <v>20.838870234880002</v>
          </cell>
          <cell r="AJ15">
            <v>19.075032768</v>
          </cell>
          <cell r="AK15">
            <v>24.067046467200001</v>
          </cell>
          <cell r="AL15">
            <v>17.491932336320001</v>
          </cell>
          <cell r="AM15">
            <v>23.255379108693333</v>
          </cell>
        </row>
        <row r="16">
          <cell r="A16">
            <v>13</v>
          </cell>
          <cell r="L16">
            <v>11.9328267668736</v>
          </cell>
          <cell r="M16">
            <v>22.686918649036798</v>
          </cell>
          <cell r="N16">
            <v>16.132186436889601</v>
          </cell>
          <cell r="O16">
            <v>27.587333473952491</v>
          </cell>
          <cell r="P16">
            <v>15.473928495584001</v>
          </cell>
          <cell r="Q16">
            <v>25.084775640961233</v>
          </cell>
          <cell r="AD16">
            <v>13.440253200000001</v>
          </cell>
          <cell r="AE16">
            <v>17.385721015384615</v>
          </cell>
          <cell r="AH16">
            <v>12.11342391744</v>
          </cell>
          <cell r="AI16">
            <v>20.158282694843077</v>
          </cell>
          <cell r="AJ16">
            <v>20.237715484799999</v>
          </cell>
          <cell r="AK16">
            <v>23.727763979446156</v>
          </cell>
          <cell r="AL16">
            <v>17.796309316479999</v>
          </cell>
          <cell r="AM16">
            <v>22.82374385620923</v>
          </cell>
        </row>
        <row r="17">
          <cell r="A17">
            <v>14</v>
          </cell>
          <cell r="L17">
            <v>12.016234366540798</v>
          </cell>
          <cell r="M17">
            <v>21.921748071727542</v>
          </cell>
          <cell r="N17">
            <v>16.3948337253888</v>
          </cell>
          <cell r="O17">
            <v>26.778488945894399</v>
          </cell>
          <cell r="P17">
            <v>15.775439117951999</v>
          </cell>
          <cell r="Q17">
            <v>24.409054795661717</v>
          </cell>
          <cell r="AD17">
            <v>13.507520400000001</v>
          </cell>
          <cell r="AE17">
            <v>17.106304285714284</v>
          </cell>
          <cell r="AH17">
            <v>12.357807323519999</v>
          </cell>
          <cell r="AI17">
            <v>19.592377903817145</v>
          </cell>
          <cell r="AJ17">
            <v>21.400398201599998</v>
          </cell>
          <cell r="AK17">
            <v>23.519999184</v>
          </cell>
          <cell r="AL17">
            <v>18.100686296639999</v>
          </cell>
          <cell r="AM17">
            <v>22.475511995520002</v>
          </cell>
        </row>
        <row r="18">
          <cell r="A18">
            <v>15</v>
          </cell>
          <cell r="L18">
            <v>12.099641966207999</v>
          </cell>
          <cell r="M18">
            <v>21.264160744703997</v>
          </cell>
          <cell r="N18">
            <v>16.657481013887999</v>
          </cell>
          <cell r="O18">
            <v>26.095000174144001</v>
          </cell>
          <cell r="P18">
            <v>16.07694974032</v>
          </cell>
          <cell r="Q18">
            <v>23.843530771226668</v>
          </cell>
          <cell r="AD18">
            <v>13.574787600000001</v>
          </cell>
          <cell r="AE18">
            <v>16.8686276</v>
          </cell>
          <cell r="AH18">
            <v>12.6021907296</v>
          </cell>
          <cell r="AI18">
            <v>19.118219312000001</v>
          </cell>
          <cell r="AJ18">
            <v>22.563080918400001</v>
          </cell>
          <cell r="AK18">
            <v>23.417448542399999</v>
          </cell>
          <cell r="AL18">
            <v>18.4050632768</v>
          </cell>
          <cell r="AM18">
            <v>22.194002848266667</v>
          </cell>
        </row>
        <row r="19">
          <cell r="A19">
            <v>16</v>
          </cell>
          <cell r="L19">
            <v>12.1830495658752</v>
          </cell>
          <cell r="M19">
            <v>20.693984808537596</v>
          </cell>
          <cell r="N19">
            <v>16.920128302387198</v>
          </cell>
          <cell r="O19">
            <v>25.5133629543936</v>
          </cell>
          <cell r="P19">
            <v>16.378460362687999</v>
          </cell>
          <cell r="Q19">
            <v>23.367541663743999</v>
          </cell>
          <cell r="AD19">
            <v>13.6420548</v>
          </cell>
          <cell r="AE19">
            <v>16.664864699999999</v>
          </cell>
          <cell r="AH19">
            <v>12.846574135679999</v>
          </cell>
          <cell r="AI19">
            <v>18.718604507040002</v>
          </cell>
          <cell r="AJ19">
            <v>23.7257636352</v>
          </cell>
          <cell r="AK19">
            <v>23.400384400800004</v>
          </cell>
          <cell r="AL19">
            <v>18.709440256960001</v>
          </cell>
          <cell r="AM19">
            <v>21.966705905680001</v>
          </cell>
        </row>
        <row r="20">
          <cell r="A20">
            <v>17</v>
          </cell>
          <cell r="L20">
            <v>12.266457165542398</v>
          </cell>
          <cell r="M20">
            <v>20.195794723665315</v>
          </cell>
          <cell r="N20">
            <v>17.182775590886401</v>
          </cell>
          <cell r="O20">
            <v>25.015603483349079</v>
          </cell>
          <cell r="P20">
            <v>16.679970985056002</v>
          </cell>
          <cell r="Q20">
            <v>22.965287193751532</v>
          </cell>
          <cell r="AD20">
            <v>13.709322</v>
          </cell>
          <cell r="AE20">
            <v>16.489030799999998</v>
          </cell>
          <cell r="AH20">
            <v>13.09095754176</v>
          </cell>
          <cell r="AI20">
            <v>18.380378703021179</v>
          </cell>
          <cell r="AL20">
            <v>19.013817237120001</v>
          </cell>
          <cell r="AM20">
            <v>21.784054308112943</v>
          </cell>
        </row>
        <row r="21">
          <cell r="A21">
            <v>18</v>
          </cell>
          <cell r="L21">
            <v>12.349864765209599</v>
          </cell>
          <cell r="M21">
            <v>19.757592848204798</v>
          </cell>
          <cell r="N21">
            <v>17.4454228793856</v>
          </cell>
          <cell r="O21">
            <v>24.587742136226137</v>
          </cell>
          <cell r="P21">
            <v>16.981481607424001</v>
          </cell>
          <cell r="Q21">
            <v>22.624478255000888</v>
          </cell>
          <cell r="AD21">
            <v>13.7765892</v>
          </cell>
          <cell r="AE21">
            <v>16.336471066666668</v>
          </cell>
          <cell r="AH21">
            <v>13.335340947839999</v>
          </cell>
          <cell r="AI21">
            <v>18.093310399786667</v>
          </cell>
          <cell r="AL21">
            <v>19.318194217280002</v>
          </cell>
          <cell r="AM21">
            <v>21.638607164728889</v>
          </cell>
        </row>
        <row r="22">
          <cell r="A22">
            <v>19</v>
          </cell>
          <cell r="L22">
            <v>12.4332723648768</v>
          </cell>
          <cell r="M22">
            <v>19.369907359617343</v>
          </cell>
          <cell r="N22">
            <v>17.708070167884802</v>
          </cell>
          <cell r="O22">
            <v>24.218742367142404</v>
          </cell>
          <cell r="P22">
            <v>17.282992229792004</v>
          </cell>
          <cell r="Q22">
            <v>22.335412921506524</v>
          </cell>
          <cell r="AD22">
            <v>13.8438564</v>
          </cell>
          <cell r="AE22">
            <v>16.203510631578951</v>
          </cell>
          <cell r="AH22">
            <v>13.579724353920001</v>
          </cell>
          <cell r="AI22">
            <v>17.849322097212632</v>
          </cell>
        </row>
        <row r="23">
          <cell r="A23">
            <v>20</v>
          </cell>
          <cell r="F23">
            <v>13.937668800000001</v>
          </cell>
          <cell r="G23">
            <v>16.300059600000001</v>
          </cell>
          <cell r="L23">
            <v>12.516679964544</v>
          </cell>
          <cell r="M23">
            <v>19.025160799871998</v>
          </cell>
          <cell r="N23">
            <v>17.970717456384001</v>
          </cell>
          <cell r="O23">
            <v>23.899774939392</v>
          </cell>
          <cell r="P23">
            <v>17.58450285216</v>
          </cell>
          <cell r="Q23">
            <v>22.090329652480001</v>
          </cell>
          <cell r="AD23">
            <v>13.9111236</v>
          </cell>
          <cell r="AE23">
            <v>16.087209600000001</v>
          </cell>
          <cell r="AH23">
            <v>13.82410776</v>
          </cell>
          <cell r="AI23">
            <v>17.641951795199997</v>
          </cell>
        </row>
        <row r="24">
          <cell r="A24">
            <v>21</v>
          </cell>
          <cell r="F24">
            <v>13.988958719999999</v>
          </cell>
          <cell r="G24">
            <v>16.188785988571425</v>
          </cell>
          <cell r="L24">
            <v>12.600087564211197</v>
          </cell>
          <cell r="M24">
            <v>18.717219036277029</v>
          </cell>
          <cell r="N24">
            <v>18.2333647448832</v>
          </cell>
          <cell r="O24">
            <v>23.6236923756416</v>
          </cell>
          <cell r="P24">
            <v>17.886013474528003</v>
          </cell>
          <cell r="Q24">
            <v>21.882945295854476</v>
          </cell>
          <cell r="AD24">
            <v>13.9783908</v>
          </cell>
          <cell r="AE24">
            <v>15.985188057142855</v>
          </cell>
          <cell r="AH24">
            <v>14.068491166080001</v>
          </cell>
          <cell r="AI24">
            <v>17.465968350811426</v>
          </cell>
        </row>
        <row r="25">
          <cell r="A25">
            <v>22</v>
          </cell>
          <cell r="F25">
            <v>14.040248640000002</v>
          </cell>
          <cell r="G25">
            <v>16.089959519999997</v>
          </cell>
          <cell r="L25">
            <v>12.683495163878399</v>
          </cell>
          <cell r="M25">
            <v>18.441063232993745</v>
          </cell>
          <cell r="N25">
            <v>18.496012033382403</v>
          </cell>
          <cell r="O25">
            <v>23.384646739891199</v>
          </cell>
          <cell r="P25">
            <v>18.187524096896002</v>
          </cell>
          <cell r="Q25">
            <v>21.708119090848001</v>
          </cell>
          <cell r="AD25">
            <v>14.045658</v>
          </cell>
          <cell r="AE25">
            <v>15.8954988</v>
          </cell>
          <cell r="AH25">
            <v>14.31287457216</v>
          </cell>
          <cell r="AI25">
            <v>17.317091738007271</v>
          </cell>
        </row>
        <row r="26">
          <cell r="A26">
            <v>23</v>
          </cell>
          <cell r="F26">
            <v>14.091538560000002</v>
          </cell>
          <cell r="G26">
            <v>16.001956653913044</v>
          </cell>
          <cell r="L26">
            <v>12.766902763545598</v>
          </cell>
          <cell r="M26">
            <v>18.192547395198886</v>
          </cell>
          <cell r="N26">
            <v>18.758659321881598</v>
          </cell>
          <cell r="O26">
            <v>23.177807128488627</v>
          </cell>
          <cell r="P26">
            <v>18.489034719264001</v>
          </cell>
          <cell r="Q26">
            <v>21.561604322032</v>
          </cell>
          <cell r="AD26">
            <v>14.112925199999999</v>
          </cell>
          <cell r="AE26">
            <v>15.816533269565216</v>
          </cell>
          <cell r="AH26">
            <v>14.557257978239999</v>
          </cell>
          <cell r="AI26">
            <v>17.191786283102608</v>
          </cell>
        </row>
        <row r="27">
          <cell r="A27">
            <v>24</v>
          </cell>
          <cell r="F27">
            <v>14.14282848</v>
          </cell>
          <cell r="G27">
            <v>15.923424439999998</v>
          </cell>
          <cell r="L27">
            <v>12.850310363212797</v>
          </cell>
          <cell r="M27">
            <v>17.968216527206398</v>
          </cell>
          <cell r="N27">
            <v>19.021306610380798</v>
          </cell>
          <cell r="O27">
            <v>22.999147788390406</v>
          </cell>
          <cell r="P27">
            <v>18.790545341632001</v>
          </cell>
          <cell r="Q27">
            <v>21.439862059882667</v>
          </cell>
          <cell r="AD27">
            <v>14.180192399999999</v>
          </cell>
          <cell r="AE27">
            <v>15.746951000000001</v>
          </cell>
          <cell r="AH27">
            <v>14.801641384319998</v>
          </cell>
          <cell r="AI27">
            <v>17.087105591359997</v>
          </cell>
        </row>
        <row r="28">
          <cell r="A28">
            <v>25</v>
          </cell>
          <cell r="F28">
            <v>14.194118399999999</v>
          </cell>
          <cell r="G28">
            <v>15.8532264</v>
          </cell>
          <cell r="L28">
            <v>12.933717962879998</v>
          </cell>
          <cell r="M28">
            <v>17.765168432639999</v>
          </cell>
          <cell r="N28">
            <v>19.28395389888</v>
          </cell>
          <cell r="O28">
            <v>22.845287087040003</v>
          </cell>
          <cell r="P28">
            <v>19.092055964000004</v>
          </cell>
          <cell r="Q28">
            <v>21.339919603600002</v>
          </cell>
          <cell r="AD28">
            <v>14.247459600000001</v>
          </cell>
          <cell r="AE28">
            <v>15.685626000000003</v>
          </cell>
          <cell r="AH28">
            <v>15.046024790399999</v>
          </cell>
          <cell r="AI28">
            <v>17.000574691200001</v>
          </cell>
        </row>
        <row r="29">
          <cell r="A29">
            <v>26</v>
          </cell>
          <cell r="F29">
            <v>14.245408320000001</v>
          </cell>
          <cell r="G29">
            <v>15.79040089846154</v>
          </cell>
          <cell r="L29">
            <v>13.017125562547198</v>
          </cell>
          <cell r="M29">
            <v>17.580947406873598</v>
          </cell>
          <cell r="N29">
            <v>19.546601187379203</v>
          </cell>
          <cell r="O29">
            <v>22.713363643043447</v>
          </cell>
          <cell r="P29">
            <v>19.393566586367999</v>
          </cell>
          <cell r="Q29">
            <v>21.259261590968613</v>
          </cell>
          <cell r="AD29">
            <v>14.314726800000001</v>
          </cell>
          <cell r="AE29">
            <v>15.63160550769231</v>
          </cell>
        </row>
        <row r="30">
          <cell r="A30">
            <v>27</v>
          </cell>
          <cell r="F30">
            <v>14.296698240000001</v>
          </cell>
          <cell r="G30">
            <v>15.734128764444446</v>
          </cell>
          <cell r="L30">
            <v>13.100533162214401</v>
          </cell>
          <cell r="M30">
            <v>17.413461553373864</v>
          </cell>
          <cell r="N30">
            <v>19.809248475878402</v>
          </cell>
          <cell r="O30">
            <v>22.600939983361425</v>
          </cell>
          <cell r="P30">
            <v>19.695077208736002</v>
          </cell>
          <cell r="Q30">
            <v>21.195745306027263</v>
          </cell>
          <cell r="AD30">
            <v>14.381994000000001</v>
          </cell>
          <cell r="AE30">
            <v>15.584077911111114</v>
          </cell>
        </row>
        <row r="31">
          <cell r="A31">
            <v>28</v>
          </cell>
          <cell r="F31">
            <v>14.34798816</v>
          </cell>
          <cell r="G31">
            <v>15.68370785142857</v>
          </cell>
          <cell r="L31">
            <v>13.183940761881599</v>
          </cell>
          <cell r="M31">
            <v>17.260917817969368</v>
          </cell>
          <cell r="N31">
            <v>20.071895764377601</v>
          </cell>
          <cell r="O31">
            <v>22.505926845388803</v>
          </cell>
          <cell r="P31">
            <v>19.996587831104002</v>
          </cell>
          <cell r="Q31">
            <v>21.147534135094855</v>
          </cell>
          <cell r="AD31">
            <v>14.4492612</v>
          </cell>
          <cell r="AE31">
            <v>15.542347542857142</v>
          </cell>
        </row>
        <row r="32">
          <cell r="A32">
            <v>29</v>
          </cell>
          <cell r="F32">
            <v>14.39927808</v>
          </cell>
          <cell r="G32">
            <v>15.638532860689656</v>
          </cell>
          <cell r="L32">
            <v>13.267348361548798</v>
          </cell>
          <cell r="M32">
            <v>17.121770464305435</v>
          </cell>
          <cell r="N32">
            <v>25.084671131520004</v>
          </cell>
          <cell r="O32">
            <v>22.426523140672884</v>
          </cell>
          <cell r="P32">
            <v>20.298098453472001</v>
          </cell>
          <cell r="Q32">
            <v>21.11304479051531</v>
          </cell>
          <cell r="AD32">
            <v>14.5165284</v>
          </cell>
          <cell r="AE32">
            <v>15.505814689655173</v>
          </cell>
        </row>
        <row r="33">
          <cell r="A33">
            <v>30</v>
          </cell>
          <cell r="F33">
            <v>14.450568000000001</v>
          </cell>
          <cell r="G33">
            <v>15.598079200000001</v>
          </cell>
          <cell r="L33">
            <v>13.350755961215999</v>
          </cell>
          <cell r="M33">
            <v>16.994679854207995</v>
          </cell>
          <cell r="N33">
            <v>26.338579238400005</v>
          </cell>
          <cell r="O33">
            <v>22.361167925888005</v>
          </cell>
          <cell r="P33">
            <v>20.59960907584</v>
          </cell>
          <cell r="Q33">
            <v>21.090905089653333</v>
          </cell>
          <cell r="AD33">
            <v>14.5837956</v>
          </cell>
          <cell r="AE33">
            <v>15.473959600000001</v>
          </cell>
        </row>
        <row r="34">
          <cell r="A34">
            <v>31</v>
          </cell>
          <cell r="F34">
            <v>14.501857920000003</v>
          </cell>
          <cell r="G34">
            <v>15.561889966451611</v>
          </cell>
          <cell r="L34">
            <v>13.434163560883199</v>
          </cell>
          <cell r="M34">
            <v>16.878479206041597</v>
          </cell>
          <cell r="N34">
            <v>27.592487345280006</v>
          </cell>
          <cell r="O34">
            <v>22.308501669750505</v>
          </cell>
          <cell r="P34">
            <v>20.901119698208003</v>
          </cell>
          <cell r="Q34">
            <v>21.079919905697551</v>
          </cell>
        </row>
        <row r="35">
          <cell r="A35">
            <v>32</v>
          </cell>
          <cell r="F35">
            <v>14.553147840000001</v>
          </cell>
          <cell r="G35">
            <v>15.52956537</v>
          </cell>
          <cell r="L35">
            <v>13.517571160550398</v>
          </cell>
          <cell r="M35">
            <v>16.772147585875196</v>
          </cell>
          <cell r="N35">
            <v>28.846395452160007</v>
          </cell>
          <cell r="O35">
            <v>22.267334782387202</v>
          </cell>
          <cell r="P35">
            <v>21.202630320576002</v>
          </cell>
          <cell r="Q35">
            <v>21.079043502688002</v>
          </cell>
        </row>
        <row r="36">
          <cell r="A36">
            <v>33</v>
          </cell>
          <cell r="F36">
            <v>14.60443776</v>
          </cell>
          <cell r="G36">
            <v>15.50075408</v>
          </cell>
          <cell r="L36">
            <v>13.600978760217599</v>
          </cell>
          <cell r="M36">
            <v>16.674787809345162</v>
          </cell>
          <cell r="N36">
            <v>30.10030355904</v>
          </cell>
          <cell r="O36">
            <v>22.236621866636799</v>
          </cell>
          <cell r="P36">
            <v>29.495262987840007</v>
          </cell>
          <cell r="Q36">
            <v>21.087356900538666</v>
          </cell>
        </row>
        <row r="37">
          <cell r="A37">
            <v>34</v>
          </cell>
          <cell r="F37">
            <v>14.65572768</v>
          </cell>
          <cell r="G37">
            <v>15.475146098823533</v>
          </cell>
          <cell r="L37">
            <v>13.684386359884797</v>
          </cell>
          <cell r="M37">
            <v>16.585608243189455</v>
          </cell>
          <cell r="P37">
            <v>31.233241784320004</v>
          </cell>
          <cell r="Q37">
            <v>21.104049234467766</v>
          </cell>
        </row>
        <row r="38">
          <cell r="A38">
            <v>35</v>
          </cell>
          <cell r="D38">
            <v>19.63580208099</v>
          </cell>
          <cell r="E38">
            <v>24.003558817352143</v>
          </cell>
          <cell r="F38">
            <v>14.707017600000002</v>
          </cell>
          <cell r="G38">
            <v>15.452466857142859</v>
          </cell>
          <cell r="H38">
            <v>17.101838438999998</v>
          </cell>
          <cell r="I38">
            <v>23.778442999499998</v>
          </cell>
          <cell r="L38">
            <v>13.767793959551998</v>
          </cell>
          <cell r="M38">
            <v>16.503907726518854</v>
          </cell>
          <cell r="P38">
            <v>32.971220580800008</v>
          </cell>
          <cell r="Q38">
            <v>21.128402309954286</v>
          </cell>
        </row>
        <row r="39">
          <cell r="A39">
            <v>36</v>
          </cell>
          <cell r="D39">
            <v>19.746735330503999</v>
          </cell>
          <cell r="E39">
            <v>23.883772980918664</v>
          </cell>
          <cell r="F39">
            <v>14.758307520000001</v>
          </cell>
          <cell r="G39">
            <v>15.432472293333335</v>
          </cell>
          <cell r="H39">
            <v>17.1457360984</v>
          </cell>
          <cell r="I39">
            <v>23.59359145142222</v>
          </cell>
          <cell r="L39">
            <v>13.8512015592192</v>
          </cell>
          <cell r="M39">
            <v>16.429063005209599</v>
          </cell>
          <cell r="P39">
            <v>34.709199377280008</v>
          </cell>
          <cell r="Q39">
            <v>21.159777731868445</v>
          </cell>
        </row>
        <row r="40">
          <cell r="A40">
            <v>37</v>
          </cell>
          <cell r="D40">
            <v>19.857668580018</v>
          </cell>
          <cell r="E40">
            <v>23.773460250495486</v>
          </cell>
          <cell r="F40">
            <v>14.809597439999999</v>
          </cell>
          <cell r="G40">
            <v>15.414944730810811</v>
          </cell>
          <cell r="H40">
            <v>17.189633757799999</v>
          </cell>
          <cell r="I40">
            <v>23.419918302143241</v>
          </cell>
          <cell r="L40">
            <v>13.934609158886399</v>
          </cell>
          <cell r="M40">
            <v>16.360518203962116</v>
          </cell>
          <cell r="P40">
            <v>36.447178173760001</v>
          </cell>
          <cell r="Q40">
            <v>21.197606120770164</v>
          </cell>
        </row>
        <row r="41">
          <cell r="A41">
            <v>38</v>
          </cell>
          <cell r="D41">
            <v>19.968601829532002</v>
          </cell>
          <cell r="E41">
            <v>23.671872749292316</v>
          </cell>
          <cell r="F41">
            <v>14.860887360000001</v>
          </cell>
          <cell r="G41">
            <v>15.399689406315792</v>
          </cell>
          <cell r="H41">
            <v>17.233531417199998</v>
          </cell>
          <cell r="I41">
            <v>23.256541046494736</v>
          </cell>
          <cell r="L41">
            <v>14.0180167585536</v>
          </cell>
          <cell r="M41">
            <v>16.297775960666272</v>
          </cell>
          <cell r="P41">
            <v>38.185156970240008</v>
          </cell>
          <cell r="Q41">
            <v>21.241378031897266</v>
          </cell>
        </row>
        <row r="42">
          <cell r="A42">
            <v>39</v>
          </cell>
          <cell r="D42">
            <v>20.079535079046</v>
          </cell>
          <cell r="E42">
            <v>23.578339305830688</v>
          </cell>
          <cell r="F42">
            <v>14.912177280000002</v>
          </cell>
          <cell r="G42">
            <v>15.386531532307691</v>
          </cell>
          <cell r="H42">
            <v>17.277429076600001</v>
          </cell>
          <cell r="I42">
            <v>23.102667692658972</v>
          </cell>
          <cell r="L42">
            <v>14.101424358220799</v>
          </cell>
          <cell r="M42">
            <v>16.240389924710396</v>
          </cell>
        </row>
        <row r="43">
          <cell r="A43">
            <v>40</v>
          </cell>
          <cell r="D43">
            <v>20.190468328560002</v>
          </cell>
          <cell r="E43">
            <v>23.492255865779999</v>
          </cell>
          <cell r="F43">
            <v>14.9634672</v>
          </cell>
          <cell r="G43">
            <v>15.375313800000001</v>
          </cell>
          <cell r="H43">
            <v>17.321326736</v>
          </cell>
          <cell r="I43">
            <v>22.957585447999996</v>
          </cell>
          <cell r="L43">
            <v>14.184831957887999</v>
          </cell>
          <cell r="M43">
            <v>16.187958380544</v>
          </cell>
        </row>
        <row r="44">
          <cell r="A44">
            <v>41</v>
          </cell>
          <cell r="D44">
            <v>20.301401578074</v>
          </cell>
          <cell r="E44">
            <v>23.413077306939442</v>
          </cell>
          <cell r="F44">
            <v>15.014757119999999</v>
          </cell>
          <cell r="G44">
            <v>15.365894247804878</v>
          </cell>
          <cell r="H44">
            <v>17.365224395399999</v>
          </cell>
          <cell r="I44">
            <v>22.82065106062683</v>
          </cell>
          <cell r="L44">
            <v>14.268239557555198</v>
          </cell>
          <cell r="M44">
            <v>16.1401188043776</v>
          </cell>
        </row>
        <row r="45">
          <cell r="A45">
            <v>42</v>
          </cell>
          <cell r="D45">
            <v>20.412334827588001</v>
          </cell>
          <cell r="E45">
            <v>23.340310423508289</v>
          </cell>
          <cell r="F45">
            <v>15.066047040000001</v>
          </cell>
          <cell r="G45">
            <v>15.358144434285716</v>
          </cell>
          <cell r="H45">
            <v>17.409122054800001</v>
          </cell>
          <cell r="I45">
            <v>22.691282540733329</v>
          </cell>
          <cell r="L45">
            <v>14.351647157222398</v>
          </cell>
          <cell r="M45">
            <v>16.096543198496914</v>
          </cell>
        </row>
        <row r="46">
          <cell r="A46">
            <v>43</v>
          </cell>
          <cell r="D46">
            <v>20.523268077101999</v>
          </cell>
          <cell r="E46">
            <v>23.273507889295185</v>
          </cell>
          <cell r="F46">
            <v>15.117336960000001</v>
          </cell>
          <cell r="G46">
            <v>15.351947866046512</v>
          </cell>
          <cell r="H46">
            <v>17.4530197142</v>
          </cell>
          <cell r="I46">
            <v>22.568952037099997</v>
          </cell>
          <cell r="L46">
            <v>14.435054756889597</v>
          </cell>
          <cell r="M46">
            <v>16.056934076602939</v>
          </cell>
        </row>
        <row r="47">
          <cell r="A47">
            <v>44</v>
          </cell>
          <cell r="D47">
            <v>20.634201326616001</v>
          </cell>
          <cell r="E47">
            <v>23.212263044126185</v>
          </cell>
          <cell r="F47">
            <v>15.168626880000001</v>
          </cell>
          <cell r="G47">
            <v>15.34719864</v>
          </cell>
          <cell r="H47">
            <v>17.496917373599999</v>
          </cell>
          <cell r="I47">
            <v>22.453179684981819</v>
          </cell>
          <cell r="L47">
            <v>14.5184623565568</v>
          </cell>
          <cell r="M47">
            <v>16.021020996605671</v>
          </cell>
        </row>
        <row r="48">
          <cell r="A48">
            <v>45</v>
          </cell>
          <cell r="D48">
            <v>20.745134576129999</v>
          </cell>
          <cell r="E48">
            <v>23.156205375398333</v>
          </cell>
          <cell r="F48">
            <v>15.2199168</v>
          </cell>
          <cell r="G48">
            <v>15.343800266666669</v>
          </cell>
          <cell r="H48">
            <v>17.540815032999998</v>
          </cell>
          <cell r="I48">
            <v>22.343528274277777</v>
          </cell>
          <cell r="L48">
            <v>14.601869956224</v>
          </cell>
          <cell r="M48">
            <v>15.988557555711999</v>
          </cell>
        </row>
        <row r="49">
          <cell r="A49">
            <v>46</v>
          </cell>
          <cell r="D49">
            <v>20.856067825644004</v>
          </cell>
          <cell r="E49">
            <v>23.104996588995913</v>
          </cell>
          <cell r="F49">
            <v>15.27120672</v>
          </cell>
          <cell r="G49">
            <v>15.34166464695652</v>
          </cell>
          <cell r="H49">
            <v>17.5847126924</v>
          </cell>
          <cell r="I49">
            <v>22.23959861315652</v>
          </cell>
          <cell r="L49">
            <v>14.685277555891199</v>
          </cell>
          <cell r="M49">
            <v>15.959318777458641</v>
          </cell>
        </row>
        <row r="50">
          <cell r="A50">
            <v>47</v>
          </cell>
          <cell r="D50">
            <v>20.967001075158002</v>
          </cell>
          <cell r="E50">
            <v>23.058327181791768</v>
          </cell>
          <cell r="F50">
            <v>15.322496640000002</v>
          </cell>
          <cell r="G50">
            <v>15.340711179574466</v>
          </cell>
          <cell r="H50">
            <v>17.628610351799999</v>
          </cell>
          <cell r="I50">
            <v>22.141025483559577</v>
          </cell>
          <cell r="L50">
            <v>14.7686851555584</v>
          </cell>
          <cell r="M50">
            <v>15.93309883231537</v>
          </cell>
        </row>
        <row r="51">
          <cell r="A51">
            <v>48</v>
          </cell>
          <cell r="D51">
            <v>21.077934324672</v>
          </cell>
          <cell r="E51">
            <v>23.015913442585997</v>
          </cell>
          <cell r="F51">
            <v>15.373786560000001</v>
          </cell>
          <cell r="G51">
            <v>15.340865980000002</v>
          </cell>
          <cell r="H51">
            <v>17.672508011199998</v>
          </cell>
          <cell r="I51">
            <v>22.047474102266666</v>
          </cell>
          <cell r="L51">
            <v>14.852092755225598</v>
          </cell>
          <cell r="M51">
            <v>15.9097090432128</v>
          </cell>
        </row>
        <row r="52">
          <cell r="A52">
            <v>49</v>
          </cell>
          <cell r="D52">
            <v>21.188867574185998</v>
          </cell>
          <cell r="E52">
            <v>22.977494820276675</v>
          </cell>
          <cell r="F52">
            <v>15.42507648</v>
          </cell>
          <cell r="G52">
            <v>15.342061195102044</v>
          </cell>
          <cell r="H52">
            <v>17.716405670600004</v>
          </cell>
          <cell r="I52">
            <v>21.958637015299999</v>
          </cell>
          <cell r="L52">
            <v>14.935500354892799</v>
          </cell>
          <cell r="M52">
            <v>15.888976135291301</v>
          </cell>
        </row>
        <row r="53">
          <cell r="A53">
            <v>50</v>
          </cell>
          <cell r="D53">
            <v>21.2998008237</v>
          </cell>
          <cell r="E53">
            <v>22.94283160785</v>
          </cell>
          <cell r="F53">
            <v>15.476366400000002</v>
          </cell>
          <cell r="G53">
            <v>15.344234399999999</v>
          </cell>
          <cell r="H53">
            <v>17.760303329999999</v>
          </cell>
          <cell r="I53">
            <v>21.874231364999996</v>
          </cell>
          <cell r="L53">
            <v>15.018907954559999</v>
          </cell>
          <cell r="M53">
            <v>15.870740695679999</v>
          </cell>
        </row>
        <row r="54">
          <cell r="A54">
            <v>51</v>
          </cell>
          <cell r="D54">
            <v>21.410734073213998</v>
          </cell>
          <cell r="E54">
            <v>22.911702898842297</v>
          </cell>
          <cell r="F54">
            <v>15.527656320000002</v>
          </cell>
          <cell r="G54">
            <v>15.347328065882355</v>
          </cell>
          <cell r="H54">
            <v>17.804200989399998</v>
          </cell>
          <cell r="I54">
            <v>21.793996478621569</v>
          </cell>
        </row>
        <row r="55">
          <cell r="A55">
            <v>52</v>
          </cell>
          <cell r="D55">
            <v>21.521667322728</v>
          </cell>
          <cell r="E55">
            <v>22.883904779594769</v>
          </cell>
          <cell r="F55">
            <v>15.578946240000001</v>
          </cell>
          <cell r="G55">
            <v>15.35128908923077</v>
          </cell>
          <cell r="H55">
            <v>17.848098648800001</v>
          </cell>
          <cell r="I55">
            <v>21.717691735169232</v>
          </cell>
        </row>
        <row r="56">
          <cell r="A56">
            <v>53</v>
          </cell>
          <cell r="D56">
            <v>21.632600572242001</v>
          </cell>
          <cell r="E56">
            <v>22.859248726158736</v>
          </cell>
          <cell r="F56">
            <v>15.630236159999999</v>
          </cell>
          <cell r="G56">
            <v>15.356068374339625</v>
          </cell>
          <cell r="H56">
            <v>17.8919963082</v>
          </cell>
          <cell r="I56">
            <v>21.645094673722642</v>
          </cell>
        </row>
        <row r="57">
          <cell r="A57">
            <v>54</v>
          </cell>
          <cell r="D57">
            <v>21.743533821755999</v>
          </cell>
          <cell r="E57">
            <v>22.837560179322441</v>
          </cell>
          <cell r="F57">
            <v>15.681526080000001</v>
          </cell>
          <cell r="G57">
            <v>15.361620462222223</v>
          </cell>
          <cell r="H57">
            <v>17.935893967600002</v>
          </cell>
          <cell r="I57">
            <v>21.575999311948149</v>
          </cell>
        </row>
        <row r="58">
          <cell r="A58">
            <v>55</v>
          </cell>
          <cell r="D58">
            <v>21.854467071269998</v>
          </cell>
          <cell r="E58">
            <v>22.818677275089541</v>
          </cell>
          <cell r="F58">
            <v>15.732816000000001</v>
          </cell>
          <cell r="G58">
            <v>15.367903200000002</v>
          </cell>
          <cell r="H58">
            <v>17.979791626999997</v>
          </cell>
          <cell r="I58">
            <v>21.510214648045451</v>
          </cell>
        </row>
        <row r="59">
          <cell r="A59">
            <v>56</v>
          </cell>
          <cell r="D59">
            <v>21.965400320783999</v>
          </cell>
          <cell r="E59">
            <v>22.802449711177712</v>
          </cell>
          <cell r="H59">
            <v>18.0236892864</v>
          </cell>
          <cell r="I59">
            <v>21.447563323200001</v>
          </cell>
        </row>
        <row r="60">
          <cell r="A60">
            <v>57</v>
          </cell>
          <cell r="D60">
            <v>22.076333570298001</v>
          </cell>
          <cell r="E60">
            <v>22.788737732833209</v>
          </cell>
          <cell r="H60">
            <v>18.067586945799999</v>
          </cell>
          <cell r="I60">
            <v>21.387880424829824</v>
          </cell>
        </row>
        <row r="61">
          <cell r="A61">
            <v>58</v>
          </cell>
          <cell r="D61">
            <v>22.187266819811999</v>
          </cell>
          <cell r="E61">
            <v>22.77741122356117</v>
          </cell>
          <cell r="H61">
            <v>18.111484605199998</v>
          </cell>
          <cell r="I61">
            <v>21.331012413634479</v>
          </cell>
        </row>
        <row r="62">
          <cell r="A62">
            <v>59</v>
          </cell>
          <cell r="D62">
            <v>22.298200069325997</v>
          </cell>
          <cell r="E62">
            <v>22.768348888324013</v>
          </cell>
          <cell r="H62">
            <v>18.1553822646</v>
          </cell>
          <cell r="I62">
            <v>21.276816159757622</v>
          </cell>
        </row>
        <row r="63">
          <cell r="A63">
            <v>60</v>
          </cell>
          <cell r="D63">
            <v>22.409133318839999</v>
          </cell>
          <cell r="E63">
            <v>22.761437518420003</v>
          </cell>
          <cell r="H63">
            <v>18.199279923999999</v>
          </cell>
          <cell r="I63">
            <v>21.225158075333333</v>
          </cell>
        </row>
        <row r="64">
          <cell r="A64">
            <v>61</v>
          </cell>
          <cell r="D64">
            <v>22.520066568354</v>
          </cell>
          <cell r="E64">
            <v>22.756571328668802</v>
          </cell>
          <cell r="H64">
            <v>18.243177583399998</v>
          </cell>
          <cell r="I64">
            <v>21.175913332355734</v>
          </cell>
        </row>
        <row r="65">
          <cell r="A65">
            <v>62</v>
          </cell>
          <cell r="D65">
            <v>22.630999817867998</v>
          </cell>
          <cell r="E65">
            <v>22.753651358740449</v>
          </cell>
          <cell r="H65">
            <v>18.287075242799997</v>
          </cell>
          <cell r="I65">
            <v>21.128965156238706</v>
          </cell>
        </row>
        <row r="66">
          <cell r="A66">
            <v>63</v>
          </cell>
          <cell r="D66">
            <v>22.741933067382</v>
          </cell>
          <cell r="E66">
            <v>22.752584931500522</v>
          </cell>
          <cell r="H66">
            <v>18.330972902199999</v>
          </cell>
          <cell r="I66">
            <v>21.084204186655555</v>
          </cell>
        </row>
        <row r="67">
          <cell r="A67">
            <v>64</v>
          </cell>
          <cell r="D67">
            <v>22.852866316895998</v>
          </cell>
          <cell r="E67">
            <v>22.753285162135498</v>
          </cell>
          <cell r="H67">
            <v>18.374870561599998</v>
          </cell>
          <cell r="I67">
            <v>21.0415278983</v>
          </cell>
        </row>
        <row r="68">
          <cell r="A68">
            <v>65</v>
          </cell>
          <cell r="D68">
            <v>22.96379956641</v>
          </cell>
          <cell r="E68">
            <v>22.755670512589614</v>
          </cell>
          <cell r="H68">
            <v>18.418768220999997</v>
          </cell>
          <cell r="I68">
            <v>21.000840075115381</v>
          </cell>
        </row>
        <row r="69">
          <cell r="A69">
            <v>66</v>
          </cell>
          <cell r="D69">
            <v>23.074732815923998</v>
          </cell>
          <cell r="E69">
            <v>22.759664386507453</v>
          </cell>
          <cell r="H69">
            <v>18.462665880400003</v>
          </cell>
          <cell r="I69">
            <v>20.962050332321212</v>
          </cell>
        </row>
        <row r="70">
          <cell r="A70">
            <v>67</v>
          </cell>
          <cell r="D70">
            <v>23.185666065438003</v>
          </cell>
          <cell r="E70">
            <v>22.765194760450342</v>
          </cell>
          <cell r="H70">
            <v>18.506563539799998</v>
          </cell>
          <cell r="I70">
            <v>20.925073681243287</v>
          </cell>
        </row>
        <row r="71">
          <cell r="A71">
            <v>68</v>
          </cell>
          <cell r="D71">
            <v>23.296599314952001</v>
          </cell>
          <cell r="E71">
            <v>22.772193847652467</v>
          </cell>
          <cell r="H71">
            <v>18.550461199199997</v>
          </cell>
          <cell r="I71">
            <v>20.889830132541174</v>
          </cell>
        </row>
        <row r="72">
          <cell r="A72">
            <v>69</v>
          </cell>
          <cell r="D72">
            <v>23.407532564466003</v>
          </cell>
          <cell r="E72">
            <v>22.780597791015609</v>
          </cell>
          <cell r="H72">
            <v>18.5943588586</v>
          </cell>
          <cell r="I72">
            <v>20.856244333937681</v>
          </cell>
        </row>
        <row r="73">
          <cell r="A73">
            <v>70</v>
          </cell>
          <cell r="D73">
            <v>23.518465813980001</v>
          </cell>
          <cell r="E73">
            <v>22.790346382418566</v>
          </cell>
          <cell r="H73">
            <v>18.638256517999999</v>
          </cell>
          <cell r="I73">
            <v>20.824245239000003</v>
          </cell>
        </row>
        <row r="74">
          <cell r="A74">
            <v>71</v>
          </cell>
          <cell r="D74">
            <v>23.629399063494002</v>
          </cell>
          <cell r="E74">
            <v>22.801382805747</v>
          </cell>
          <cell r="H74">
            <v>18.682154177400001</v>
          </cell>
          <cell r="I74">
            <v>20.793765803911267</v>
          </cell>
        </row>
        <row r="75">
          <cell r="A75">
            <v>72</v>
          </cell>
          <cell r="D75">
            <v>23.740332313008004</v>
          </cell>
          <cell r="E75">
            <v>22.813653401337334</v>
          </cell>
          <cell r="H75">
            <v>18.7260518368</v>
          </cell>
          <cell r="I75">
            <v>20.764742709511111</v>
          </cell>
        </row>
        <row r="76">
          <cell r="A76">
            <v>73</v>
          </cell>
          <cell r="D76">
            <v>23.851265562522002</v>
          </cell>
          <cell r="E76">
            <v>22.827107449781543</v>
          </cell>
          <cell r="H76">
            <v>18.769949496199999</v>
          </cell>
          <cell r="I76">
            <v>20.737116106182189</v>
          </cell>
        </row>
        <row r="77">
          <cell r="A77">
            <v>74</v>
          </cell>
          <cell r="D77">
            <v>23.962198812035997</v>
          </cell>
          <cell r="E77">
            <v>22.841696973261243</v>
          </cell>
          <cell r="H77">
            <v>18.813847155599998</v>
          </cell>
          <cell r="I77">
            <v>20.710829379421622</v>
          </cell>
        </row>
        <row r="78">
          <cell r="A78">
            <v>75</v>
          </cell>
          <cell r="D78">
            <v>24.073132061549998</v>
          </cell>
          <cell r="E78">
            <v>22.857376552774994</v>
          </cell>
          <cell r="H78">
            <v>18.857744814999997</v>
          </cell>
          <cell r="I78">
            <v>20.685828934166668</v>
          </cell>
        </row>
        <row r="79">
          <cell r="A79">
            <v>76</v>
          </cell>
          <cell r="D79">
            <v>24.184065311064</v>
          </cell>
          <cell r="E79">
            <v>22.874103159795155</v>
          </cell>
          <cell r="H79">
            <v>18.901642474400003</v>
          </cell>
          <cell r="I79">
            <v>20.662063996147371</v>
          </cell>
        </row>
        <row r="80">
          <cell r="A80">
            <v>77</v>
          </cell>
          <cell r="D80">
            <v>24.294998560577998</v>
          </cell>
          <cell r="E80">
            <v>22.891836001042243</v>
          </cell>
          <cell r="H80">
            <v>18.945540133799998</v>
          </cell>
          <cell r="I80">
            <v>20.639486428718179</v>
          </cell>
        </row>
        <row r="81">
          <cell r="A81">
            <v>78</v>
          </cell>
          <cell r="D81">
            <v>24.405931810092</v>
          </cell>
          <cell r="E81">
            <v>22.910536375199847</v>
          </cell>
          <cell r="H81">
            <v>18.9894377932</v>
          </cell>
          <cell r="I81">
            <v>20.618050563779487</v>
          </cell>
        </row>
        <row r="82">
          <cell r="A82">
            <v>79</v>
          </cell>
          <cell r="D82">
            <v>24.516865059605998</v>
          </cell>
          <cell r="E82">
            <v>22.930167540511857</v>
          </cell>
          <cell r="H82">
            <v>19.033335452599999</v>
          </cell>
          <cell r="I82">
            <v>20.597713045540505</v>
          </cell>
        </row>
        <row r="83">
          <cell r="A83">
            <v>80</v>
          </cell>
          <cell r="D83">
            <v>24.627798309119999</v>
          </cell>
          <cell r="E83">
            <v>22.950694592309993</v>
          </cell>
          <cell r="H83">
            <v>19.077233111999998</v>
          </cell>
          <cell r="I83">
            <v>20.578432685999996</v>
          </cell>
          <cell r="T83">
            <v>18.985132756920002</v>
          </cell>
          <cell r="U83">
            <v>21.153250070472005</v>
          </cell>
          <cell r="V83">
            <v>19.111325971328004</v>
          </cell>
          <cell r="W83">
            <v>22.237323880864004</v>
          </cell>
        </row>
        <row r="84">
          <cell r="A84">
            <v>81</v>
          </cell>
          <cell r="H84">
            <v>19.121130771400001</v>
          </cell>
          <cell r="I84">
            <v>20.560170331132099</v>
          </cell>
          <cell r="T84">
            <v>19.013984117601602</v>
          </cell>
          <cell r="U84">
            <v>21.126661284876803</v>
          </cell>
          <cell r="V84">
            <v>19.133580686889601</v>
          </cell>
          <cell r="W84">
            <v>22.198868688867023</v>
          </cell>
        </row>
        <row r="85">
          <cell r="A85">
            <v>82</v>
          </cell>
          <cell r="H85">
            <v>19.165028430799996</v>
          </cell>
          <cell r="I85">
            <v>20.542888736863414</v>
          </cell>
          <cell r="T85">
            <v>19.042835478283202</v>
          </cell>
          <cell r="U85">
            <v>21.101072852109308</v>
          </cell>
          <cell r="V85">
            <v>19.155835402451203</v>
          </cell>
          <cell r="W85">
            <v>22.161622827352431</v>
          </cell>
        </row>
        <row r="86">
          <cell r="A86">
            <v>83</v>
          </cell>
          <cell r="H86">
            <v>19.208926090200002</v>
          </cell>
          <cell r="I86">
            <v>20.526552454015661</v>
          </cell>
          <cell r="T86">
            <v>19.071686838964801</v>
          </cell>
          <cell r="U86">
            <v>21.076448614838402</v>
          </cell>
          <cell r="V86">
            <v>19.178090118012801</v>
          </cell>
          <cell r="W86">
            <v>22.125542585579897</v>
          </cell>
        </row>
        <row r="87">
          <cell r="A87">
            <v>84</v>
          </cell>
          <cell r="H87">
            <v>19.252823749599997</v>
          </cell>
          <cell r="I87">
            <v>20.511127721466664</v>
          </cell>
          <cell r="T87">
            <v>19.100538199646405</v>
          </cell>
          <cell r="U87">
            <v>21.052754137510629</v>
          </cell>
          <cell r="V87">
            <v>19.200344833574402</v>
          </cell>
          <cell r="W87">
            <v>22.090586334272913</v>
          </cell>
        </row>
        <row r="88">
          <cell r="A88">
            <v>85</v>
          </cell>
          <cell r="H88">
            <v>19.296721408999996</v>
          </cell>
          <cell r="I88">
            <v>20.496582366852937</v>
          </cell>
          <cell r="T88">
            <v>19.129389560328001</v>
          </cell>
          <cell r="U88">
            <v>21.029956605069174</v>
          </cell>
          <cell r="V88">
            <v>19.222599549136</v>
          </cell>
          <cell r="W88">
            <v>22.056714403179765</v>
          </cell>
        </row>
        <row r="89">
          <cell r="A89">
            <v>86</v>
          </cell>
          <cell r="H89">
            <v>19.340619068400002</v>
          </cell>
          <cell r="I89">
            <v>20.482885714199995</v>
          </cell>
          <cell r="T89">
            <v>19.158240921009604</v>
          </cell>
          <cell r="U89">
            <v>21.008024728738938</v>
          </cell>
          <cell r="V89">
            <v>19.244854264697601</v>
          </cell>
          <cell r="W89">
            <v>22.023888967176706</v>
          </cell>
        </row>
        <row r="90">
          <cell r="A90">
            <v>87</v>
          </cell>
          <cell r="H90">
            <v>19.384516727799998</v>
          </cell>
          <cell r="I90">
            <v>20.470008497922986</v>
          </cell>
          <cell r="T90">
            <v>19.187092281691204</v>
          </cell>
          <cell r="U90">
            <v>20.986928658309189</v>
          </cell>
          <cell r="V90">
            <v>19.267108980259199</v>
          </cell>
          <cell r="W90">
            <v>21.992073940226156</v>
          </cell>
        </row>
        <row r="91">
          <cell r="A91">
            <v>88</v>
          </cell>
          <cell r="H91">
            <v>19.4284143872</v>
          </cell>
          <cell r="I91">
            <v>20.457922782690908</v>
          </cell>
          <cell r="T91">
            <v>19.2159436423728</v>
          </cell>
          <cell r="U91">
            <v>20.966639900396945</v>
          </cell>
          <cell r="V91">
            <v>19.289363695820803</v>
          </cell>
          <cell r="W91">
            <v>21.961234876564948</v>
          </cell>
        </row>
        <row r="92">
          <cell r="A92">
            <v>89</v>
          </cell>
          <cell r="H92">
            <v>19.472312046599999</v>
          </cell>
          <cell r="I92">
            <v>20.446601888693259</v>
          </cell>
          <cell r="T92">
            <v>19.244795003054403</v>
          </cell>
          <cell r="U92">
            <v>20.947131242220728</v>
          </cell>
          <cell r="V92">
            <v>19.311618411382401</v>
          </cell>
          <cell r="W92">
            <v>21.931338878554122</v>
          </cell>
        </row>
        <row r="93">
          <cell r="A93">
            <v>90</v>
          </cell>
          <cell r="H93">
            <v>19.516209706000001</v>
          </cell>
          <cell r="I93">
            <v>20.436020321888886</v>
          </cell>
          <cell r="T93">
            <v>19.273646363736002</v>
          </cell>
          <cell r="U93">
            <v>20.928376680456001</v>
          </cell>
          <cell r="V93">
            <v>19.333873126944003</v>
          </cell>
          <cell r="W93">
            <v>21.902354510672001</v>
          </cell>
        </row>
        <row r="94">
          <cell r="A94">
            <v>91</v>
          </cell>
          <cell r="H94">
            <v>19.560107365399997</v>
          </cell>
          <cell r="I94">
            <v>20.426153708853846</v>
          </cell>
          <cell r="T94">
            <v>19.302497724417606</v>
          </cell>
          <cell r="U94">
            <v>20.910351354781508</v>
          </cell>
          <cell r="V94">
            <v>19.356127842505604</v>
          </cell>
          <cell r="W94">
            <v>21.874251719178073</v>
          </cell>
        </row>
        <row r="95">
          <cell r="A95">
            <v>92</v>
          </cell>
          <cell r="H95">
            <v>19.604005024799999</v>
          </cell>
          <cell r="I95">
            <v>20.41697873587826</v>
          </cell>
          <cell r="T95">
            <v>19.331349085099198</v>
          </cell>
          <cell r="U95">
            <v>20.893031485759511</v>
          </cell>
          <cell r="V95">
            <v>19.378382558067198</v>
          </cell>
          <cell r="W95">
            <v>21.847001757016209</v>
          </cell>
        </row>
        <row r="96">
          <cell r="A96">
            <v>93</v>
          </cell>
          <cell r="H96">
            <v>19.647902684200002</v>
          </cell>
          <cell r="I96">
            <v>20.408473091992473</v>
          </cell>
          <cell r="T96">
            <v>19.360200445780801</v>
          </cell>
          <cell r="U96">
            <v>20.876394316723822</v>
          </cell>
          <cell r="V96">
            <v>19.400637273628799</v>
          </cell>
          <cell r="W96">
            <v>21.820577113562788</v>
          </cell>
        </row>
        <row r="97">
          <cell r="A97">
            <v>94</v>
          </cell>
          <cell r="H97">
            <v>19.691800343599997</v>
          </cell>
          <cell r="I97">
            <v>20.400615415629787</v>
          </cell>
          <cell r="T97">
            <v>19.389051806462401</v>
          </cell>
          <cell r="U97">
            <v>20.86041805937699</v>
          </cell>
          <cell r="V97">
            <v>19.422891989190401</v>
          </cell>
          <cell r="W97">
            <v>21.794951448859031</v>
          </cell>
        </row>
        <row r="98">
          <cell r="A98">
            <v>95</v>
          </cell>
          <cell r="H98">
            <v>19.735698003</v>
          </cell>
          <cell r="I98">
            <v>20.393385244657896</v>
          </cell>
          <cell r="T98">
            <v>19.417903167143997</v>
          </cell>
          <cell r="U98">
            <v>20.845081842823582</v>
          </cell>
          <cell r="V98">
            <v>19.445146704752005</v>
          </cell>
          <cell r="W98">
            <v>21.770099531997054</v>
          </cell>
        </row>
        <row r="99">
          <cell r="A99">
            <v>96</v>
          </cell>
          <cell r="H99">
            <v>19.779595662399998</v>
          </cell>
          <cell r="I99">
            <v>20.386762969533333</v>
          </cell>
          <cell r="T99">
            <v>19.4467545278256</v>
          </cell>
          <cell r="U99">
            <v>20.830365665788801</v>
          </cell>
          <cell r="V99">
            <v>19.4674014203136</v>
          </cell>
          <cell r="W99">
            <v>21.745997183356803</v>
          </cell>
        </row>
        <row r="100">
          <cell r="A100">
            <v>97</v>
          </cell>
          <cell r="H100">
            <v>19.823493321799997</v>
          </cell>
          <cell r="I100">
            <v>20.380729789353605</v>
          </cell>
          <cell r="T100">
            <v>19.4756058885072</v>
          </cell>
          <cell r="U100">
            <v>20.816250351792693</v>
          </cell>
          <cell r="V100">
            <v>19.489656135875201</v>
          </cell>
          <cell r="W100">
            <v>21.722621220415949</v>
          </cell>
        </row>
        <row r="101">
          <cell r="A101">
            <v>98</v>
          </cell>
          <cell r="H101">
            <v>19.8673909812</v>
          </cell>
          <cell r="I101">
            <v>20.3752676706</v>
          </cell>
          <cell r="T101">
            <v>19.5044572491888</v>
          </cell>
          <cell r="U101">
            <v>20.802717507068767</v>
          </cell>
          <cell r="V101">
            <v>19.511910851436802</v>
          </cell>
          <cell r="W101">
            <v>21.699949406877582</v>
          </cell>
        </row>
        <row r="102">
          <cell r="A102">
            <v>99</v>
          </cell>
          <cell r="H102">
            <v>19.911288640599999</v>
          </cell>
          <cell r="I102">
            <v>20.370359308380806</v>
          </cell>
          <cell r="T102">
            <v>19.533308609870399</v>
          </cell>
          <cell r="U102">
            <v>20.789749481033017</v>
          </cell>
          <cell r="V102">
            <v>19.5341655669984</v>
          </cell>
          <cell r="W102">
            <v>21.677960404881016</v>
          </cell>
        </row>
        <row r="103">
          <cell r="A103">
            <v>100</v>
          </cell>
          <cell r="H103">
            <v>19.955186300000001</v>
          </cell>
          <cell r="I103">
            <v>20.365988090000002</v>
          </cell>
          <cell r="T103">
            <v>19.562159970552003</v>
          </cell>
          <cell r="U103">
            <v>20.7773293291248</v>
          </cell>
          <cell r="V103">
            <v>19.556420282559998</v>
          </cell>
          <cell r="W103">
            <v>21.656633730080003</v>
          </cell>
        </row>
        <row r="104">
          <cell r="A104">
            <v>101</v>
          </cell>
          <cell r="H104">
            <v>19.999083959399997</v>
          </cell>
          <cell r="I104">
            <v>20.3621380606901</v>
          </cell>
          <cell r="T104">
            <v>19.591011331233602</v>
          </cell>
          <cell r="U104">
            <v>20.765440777855176</v>
          </cell>
          <cell r="V104">
            <v>19.578674998121599</v>
          </cell>
          <cell r="W104">
            <v>21.635949709389514</v>
          </cell>
        </row>
        <row r="105">
          <cell r="A105">
            <v>102</v>
          </cell>
          <cell r="H105">
            <v>20.042981618799995</v>
          </cell>
          <cell r="I105">
            <v>20.358793891360783</v>
          </cell>
          <cell r="T105">
            <v>19.619862691915198</v>
          </cell>
          <cell r="U105">
            <v>20.754068191911248</v>
          </cell>
          <cell r="V105">
            <v>19.600929713683204</v>
          </cell>
          <cell r="W105">
            <v>21.615889441218073</v>
          </cell>
        </row>
        <row r="106">
          <cell r="A106">
            <v>103</v>
          </cell>
          <cell r="H106">
            <v>20.086879278200001</v>
          </cell>
          <cell r="I106">
            <v>20.355940848226215</v>
          </cell>
          <cell r="T106">
            <v>19.648714052596802</v>
          </cell>
          <cell r="U106">
            <v>20.74319654317673</v>
          </cell>
          <cell r="V106">
            <v>19.623184429244802</v>
          </cell>
          <cell r="W106">
            <v>21.596434758016578</v>
          </cell>
        </row>
        <row r="107">
          <cell r="A107">
            <v>104</v>
          </cell>
          <cell r="H107">
            <v>20.130776937599997</v>
          </cell>
          <cell r="I107">
            <v>20.353564764184611</v>
          </cell>
          <cell r="T107">
            <v>19.677565413278401</v>
          </cell>
          <cell r="U107">
            <v>20.732811381539818</v>
          </cell>
          <cell r="V107">
            <v>19.645439144806403</v>
          </cell>
          <cell r="W107">
            <v>21.577568190987815</v>
          </cell>
        </row>
        <row r="108">
          <cell r="A108">
            <v>105</v>
          </cell>
          <cell r="T108">
            <v>19.706416773960001</v>
          </cell>
          <cell r="U108">
            <v>20.722898807369145</v>
          </cell>
          <cell r="V108">
            <v>19.667693860368001</v>
          </cell>
          <cell r="W108">
            <v>21.559272936812572</v>
          </cell>
        </row>
        <row r="109">
          <cell r="A109">
            <v>106</v>
          </cell>
          <cell r="T109">
            <v>19.735268134641601</v>
          </cell>
          <cell r="U109">
            <v>20.713445445547745</v>
          </cell>
          <cell r="V109">
            <v>19.689948575929602</v>
          </cell>
          <cell r="W109">
            <v>21.541532826259139</v>
          </cell>
        </row>
        <row r="110">
          <cell r="A110">
            <v>107</v>
          </cell>
          <cell r="T110">
            <v>19.764119495323204</v>
          </cell>
          <cell r="U110">
            <v>20.704438420963022</v>
          </cell>
          <cell r="V110">
            <v>19.7122032914912</v>
          </cell>
          <cell r="W110">
            <v>21.524332294553076</v>
          </cell>
        </row>
        <row r="111">
          <cell r="A111">
            <v>108</v>
          </cell>
          <cell r="T111">
            <v>19.7929708560048</v>
          </cell>
          <cell r="U111">
            <v>20.695865335358398</v>
          </cell>
          <cell r="V111">
            <v>19.734458007052801</v>
          </cell>
          <cell r="W111">
            <v>21.507656353393063</v>
          </cell>
        </row>
        <row r="112">
          <cell r="A112">
            <v>109</v>
          </cell>
          <cell r="T112">
            <v>19.8218222166864</v>
          </cell>
          <cell r="U112">
            <v>20.687714245459201</v>
          </cell>
          <cell r="V112">
            <v>19.756712722614399</v>
          </cell>
          <cell r="W112">
            <v>21.491490564507195</v>
          </cell>
        </row>
        <row r="113">
          <cell r="A113">
            <v>110</v>
          </cell>
          <cell r="T113">
            <v>19.850673577368003</v>
          </cell>
          <cell r="U113">
            <v>20.679973642291642</v>
          </cell>
          <cell r="V113">
            <v>19.778967438176004</v>
          </cell>
          <cell r="W113">
            <v>21.475821014651636</v>
          </cell>
        </row>
        <row r="114">
          <cell r="A114">
            <v>111</v>
          </cell>
          <cell r="T114">
            <v>19.879524938049602</v>
          </cell>
          <cell r="U114">
            <v>20.672632431619718</v>
          </cell>
          <cell r="V114">
            <v>19.801222153737601</v>
          </cell>
          <cell r="W114">
            <v>21.460634291960694</v>
          </cell>
        </row>
        <row r="115">
          <cell r="A115">
            <v>112</v>
          </cell>
          <cell r="T115">
            <v>19.908376298731202</v>
          </cell>
          <cell r="U115">
            <v>20.665679915430172</v>
          </cell>
          <cell r="V115">
            <v>19.823476869299203</v>
          </cell>
          <cell r="W115">
            <v>21.445917463563887</v>
          </cell>
        </row>
        <row r="116">
          <cell r="A116">
            <v>113</v>
          </cell>
          <cell r="T116">
            <v>19.937227659412802</v>
          </cell>
          <cell r="U116">
            <v>20.659105774400455</v>
          </cell>
          <cell r="V116">
            <v>19.8457315848608</v>
          </cell>
          <cell r="W116">
            <v>21.431658054391463</v>
          </cell>
        </row>
        <row r="117">
          <cell r="A117">
            <v>114</v>
          </cell>
          <cell r="T117">
            <v>19.966079020094405</v>
          </cell>
          <cell r="U117">
            <v>20.652900051289514</v>
          </cell>
          <cell r="V117">
            <v>19.867986300422398</v>
          </cell>
          <cell r="W117">
            <v>21.417844027095409</v>
          </cell>
        </row>
        <row r="118">
          <cell r="A118">
            <v>115</v>
          </cell>
          <cell r="T118">
            <v>19.994930380776001</v>
          </cell>
          <cell r="U118">
            <v>20.647053135195133</v>
          </cell>
          <cell r="V118">
            <v>19.890241015984</v>
          </cell>
          <cell r="W118">
            <v>21.404463763018086</v>
          </cell>
        </row>
        <row r="119">
          <cell r="A119">
            <v>116</v>
          </cell>
          <cell r="T119">
            <v>20.023781741457601</v>
          </cell>
          <cell r="U119">
            <v>20.641555746625489</v>
          </cell>
          <cell r="V119">
            <v>19.912495731545601</v>
          </cell>
          <cell r="W119">
            <v>21.391506044145217</v>
          </cell>
        </row>
        <row r="120">
          <cell r="A120">
            <v>117</v>
          </cell>
          <cell r="T120">
            <v>20.052633102139204</v>
          </cell>
          <cell r="U120">
            <v>20.636398923336372</v>
          </cell>
          <cell r="V120">
            <v>19.934750447107206</v>
          </cell>
          <cell r="W120">
            <v>21.378960035984374</v>
          </cell>
        </row>
        <row r="121">
          <cell r="A121">
            <v>118</v>
          </cell>
          <cell r="T121">
            <v>20.081484462820796</v>
          </cell>
          <cell r="U121">
            <v>20.631574006888439</v>
          </cell>
          <cell r="V121">
            <v>19.9570051626688</v>
          </cell>
          <cell r="W121">
            <v>21.36681527131406</v>
          </cell>
        </row>
        <row r="122">
          <cell r="A122">
            <v>119</v>
          </cell>
          <cell r="T122">
            <v>20.1103358235024</v>
          </cell>
          <cell r="U122">
            <v>20.627072629882324</v>
          </cell>
          <cell r="V122">
            <v>19.979259878230401</v>
          </cell>
          <cell r="W122">
            <v>21.355061634752179</v>
          </cell>
        </row>
        <row r="123">
          <cell r="A123">
            <v>120</v>
          </cell>
          <cell r="T123">
            <v>20.139187184183999</v>
          </cell>
          <cell r="U123">
            <v>20.622886703831998</v>
          </cell>
          <cell r="V123">
            <v>20.001514593792002</v>
          </cell>
          <cell r="W123">
            <v>21.343689348096003</v>
          </cell>
        </row>
        <row r="124">
          <cell r="A124">
            <v>121</v>
          </cell>
          <cell r="T124">
            <v>20.168038544865603</v>
          </cell>
          <cell r="U124">
            <v>20.619008407639377</v>
          </cell>
          <cell r="V124">
            <v>20.0237693093536</v>
          </cell>
          <cell r="W124">
            <v>21.332688956389198</v>
          </cell>
        </row>
        <row r="125">
          <cell r="A125">
            <v>122</v>
          </cell>
          <cell r="T125">
            <v>20.196889905547199</v>
          </cell>
          <cell r="U125">
            <v>20.615430176635829</v>
          </cell>
          <cell r="V125">
            <v>20.046024024915198</v>
          </cell>
          <cell r="W125">
            <v>21.322051314673995</v>
          </cell>
        </row>
        <row r="126">
          <cell r="A126">
            <v>123</v>
          </cell>
          <cell r="T126">
            <v>20.225741266228802</v>
          </cell>
          <cell r="U126">
            <v>20.612144692158207</v>
          </cell>
          <cell r="V126">
            <v>20.068278740476799</v>
          </cell>
          <cell r="W126">
            <v>21.31176757538962</v>
          </cell>
        </row>
        <row r="127">
          <cell r="A127">
            <v>124</v>
          </cell>
          <cell r="T127">
            <v>20.254592626910402</v>
          </cell>
          <cell r="U127">
            <v>20.609144871629265</v>
          </cell>
          <cell r="V127">
            <v>20.090533456038401</v>
          </cell>
          <cell r="W127">
            <v>21.30182917638049</v>
          </cell>
        </row>
        <row r="128">
          <cell r="A128">
            <v>125</v>
          </cell>
          <cell r="T128">
            <v>20.283443987592001</v>
          </cell>
          <cell r="U128">
            <v>20.606423859114237</v>
          </cell>
          <cell r="V128">
            <v>20.112788171600005</v>
          </cell>
          <cell r="W128">
            <v>21.292227829479998</v>
          </cell>
        </row>
        <row r="129">
          <cell r="A129">
            <v>126</v>
          </cell>
          <cell r="T129">
            <v>20.312295348273601</v>
          </cell>
          <cell r="U129">
            <v>20.603975016327087</v>
          </cell>
          <cell r="V129">
            <v>20.135042887161603</v>
          </cell>
          <cell r="W129">
            <v>21.282955509637944</v>
          </cell>
        </row>
        <row r="130">
          <cell r="A130">
            <v>127</v>
          </cell>
          <cell r="T130">
            <v>20.3411467089552</v>
          </cell>
          <cell r="U130">
            <v>20.601791914061636</v>
          </cell>
          <cell r="V130">
            <v>20.157297602723201</v>
          </cell>
          <cell r="W130">
            <v>21.274004444561601</v>
          </cell>
        </row>
        <row r="131">
          <cell r="A131">
            <v>128</v>
          </cell>
          <cell r="T131">
            <v>20.3699980696368</v>
          </cell>
          <cell r="U131">
            <v>20.599868324024399</v>
          </cell>
          <cell r="V131">
            <v>20.179552318284802</v>
          </cell>
          <cell r="W131">
            <v>21.265367104842401</v>
          </cell>
        </row>
        <row r="132">
          <cell r="A132">
            <v>129</v>
          </cell>
          <cell r="T132">
            <v>20.3988494303184</v>
          </cell>
          <cell r="U132">
            <v>20.598198211047293</v>
          </cell>
          <cell r="V132">
            <v>20.2018070338464</v>
          </cell>
          <cell r="W132">
            <v>21.257036194541804</v>
          </cell>
        </row>
        <row r="133">
          <cell r="A133">
            <v>130</v>
          </cell>
          <cell r="T133">
            <v>20.427700791000003</v>
          </cell>
          <cell r="U133">
            <v>20.596775725659693</v>
          </cell>
          <cell r="V133">
            <v>20.224061749408001</v>
          </cell>
          <cell r="W133">
            <v>21.249004642211691</v>
          </cell>
        </row>
        <row r="134">
          <cell r="A134">
            <v>131</v>
          </cell>
          <cell r="T134">
            <v>20.456552151681599</v>
          </cell>
          <cell r="U134">
            <v>20.595595197000769</v>
          </cell>
          <cell r="V134">
            <v>20.246316464969599</v>
          </cell>
          <cell r="W134">
            <v>21.241265592326027</v>
          </cell>
        </row>
        <row r="135">
          <cell r="A135">
            <v>132</v>
          </cell>
          <cell r="T135">
            <v>20.485403512363202</v>
          </cell>
          <cell r="U135">
            <v>20.594651126053964</v>
          </cell>
          <cell r="V135">
            <v>20.268571180531204</v>
          </cell>
          <cell r="W135">
            <v>21.233812397101964</v>
          </cell>
        </row>
        <row r="136">
          <cell r="A136">
            <v>133</v>
          </cell>
          <cell r="T136">
            <v>20.514254873044802</v>
          </cell>
          <cell r="U136">
            <v>20.593938179186672</v>
          </cell>
          <cell r="V136">
            <v>20.290825896092802</v>
          </cell>
          <cell r="W136">
            <v>21.226638608690006</v>
          </cell>
        </row>
        <row r="137">
          <cell r="A137">
            <v>134</v>
          </cell>
          <cell r="T137">
            <v>20.543106233726402</v>
          </cell>
          <cell r="U137">
            <v>20.593451181979201</v>
          </cell>
          <cell r="V137">
            <v>20.313080611654403</v>
          </cell>
          <cell r="W137">
            <v>21.219737971713773</v>
          </cell>
        </row>
        <row r="138">
          <cell r="A138">
            <v>135</v>
          </cell>
          <cell r="T138">
            <v>20.571957594408001</v>
          </cell>
          <cell r="U138">
            <v>20.593185113328001</v>
          </cell>
          <cell r="V138">
            <v>20.335335327216001</v>
          </cell>
          <cell r="W138">
            <v>21.213104416141338</v>
          </cell>
        </row>
        <row r="139">
          <cell r="A139">
            <v>136</v>
          </cell>
          <cell r="T139">
            <v>20.600808955089601</v>
          </cell>
          <cell r="U139">
            <v>20.593135099809036</v>
          </cell>
          <cell r="V139">
            <v>20.357590042777598</v>
          </cell>
          <cell r="W139">
            <v>21.206732050471157</v>
          </cell>
        </row>
        <row r="140">
          <cell r="A140">
            <v>137</v>
          </cell>
          <cell r="T140">
            <v>20.629660315771204</v>
          </cell>
          <cell r="U140">
            <v>20.593296410288023</v>
          </cell>
          <cell r="V140">
            <v>20.3798447583392</v>
          </cell>
          <cell r="W140">
            <v>21.200615155216319</v>
          </cell>
        </row>
        <row r="141">
          <cell r="A141">
            <v>138</v>
          </cell>
          <cell r="T141">
            <v>20.6585116764528</v>
          </cell>
          <cell r="U141">
            <v>20.593664450765008</v>
          </cell>
          <cell r="V141">
            <v>20.402099473900801</v>
          </cell>
          <cell r="W141">
            <v>21.194748176672142</v>
          </cell>
        </row>
        <row r="142">
          <cell r="A142">
            <v>139</v>
          </cell>
          <cell r="T142">
            <v>20.687363037134403</v>
          </cell>
          <cell r="U142">
            <v>20.594234759441473</v>
          </cell>
          <cell r="V142">
            <v>20.424354189462406</v>
          </cell>
          <cell r="W142">
            <v>21.189125720952781</v>
          </cell>
        </row>
        <row r="143">
          <cell r="A143">
            <v>140</v>
          </cell>
          <cell r="T143">
            <v>20.716214397816003</v>
          </cell>
          <cell r="U143">
            <v>20.595003001998858</v>
          </cell>
          <cell r="V143">
            <v>20.446608905024</v>
          </cell>
          <cell r="W143">
            <v>21.18374254828343</v>
          </cell>
        </row>
        <row r="144">
          <cell r="A144">
            <v>141</v>
          </cell>
          <cell r="T144">
            <v>20.745065758497599</v>
          </cell>
          <cell r="U144">
            <v>20.595964967077993</v>
          </cell>
          <cell r="V144">
            <v>20.468863620585601</v>
          </cell>
          <cell r="W144">
            <v>21.178593567535351</v>
          </cell>
        </row>
        <row r="145">
          <cell r="A145">
            <v>142</v>
          </cell>
          <cell r="T145">
            <v>20.773917119179202</v>
          </cell>
          <cell r="U145">
            <v>20.597116561949548</v>
          </cell>
          <cell r="V145">
            <v>20.491118336147203</v>
          </cell>
          <cell r="W145">
            <v>21.173673830991905</v>
          </cell>
        </row>
        <row r="146">
          <cell r="A146">
            <v>143</v>
          </cell>
          <cell r="T146">
            <v>20.802768479860802</v>
          </cell>
          <cell r="U146">
            <v>20.598453808366123</v>
          </cell>
          <cell r="V146">
            <v>20.5133730517088</v>
          </cell>
          <cell r="W146">
            <v>21.168978529334119</v>
          </cell>
        </row>
        <row r="147">
          <cell r="A147">
            <v>144</v>
          </cell>
          <cell r="T147">
            <v>20.831619840542405</v>
          </cell>
          <cell r="U147">
            <v>20.599972838587203</v>
          </cell>
          <cell r="V147">
            <v>20.535627767270398</v>
          </cell>
          <cell r="W147">
            <v>21.164502986835203</v>
          </cell>
        </row>
        <row r="148">
          <cell r="A148">
            <v>145</v>
          </cell>
          <cell r="T148">
            <v>20.860471201223998</v>
          </cell>
          <cell r="U148">
            <v>20.601669891568552</v>
          </cell>
          <cell r="V148">
            <v>20.557882482831999</v>
          </cell>
          <cell r="W148">
            <v>21.16024265675393</v>
          </cell>
        </row>
        <row r="149">
          <cell r="A149">
            <v>146</v>
          </cell>
          <cell r="T149">
            <v>20.889322561905601</v>
          </cell>
          <cell r="U149">
            <v>20.603541309308255</v>
          </cell>
          <cell r="V149">
            <v>20.580137198393601</v>
          </cell>
          <cell r="W149">
            <v>21.156193116917347</v>
          </cell>
        </row>
        <row r="150">
          <cell r="A150">
            <v>147</v>
          </cell>
          <cell r="T150">
            <v>20.918173922587201</v>
          </cell>
          <cell r="U150">
            <v>20.605583533341843</v>
          </cell>
          <cell r="V150">
            <v>20.602391913955206</v>
          </cell>
          <cell r="W150">
            <v>21.152350065483724</v>
          </cell>
        </row>
        <row r="151">
          <cell r="A151">
            <v>148</v>
          </cell>
          <cell r="T151">
            <v>20.947025283268797</v>
          </cell>
          <cell r="U151">
            <v>20.607793101379588</v>
          </cell>
          <cell r="V151">
            <v>20.6246466295168</v>
          </cell>
          <cell r="W151">
            <v>21.148709316877319</v>
          </cell>
        </row>
        <row r="152">
          <cell r="A152">
            <v>149</v>
          </cell>
          <cell r="T152">
            <v>20.9758766439504</v>
          </cell>
          <cell r="U152">
            <v>20.610166644079122</v>
          </cell>
          <cell r="V152">
            <v>20.646901345078401</v>
          </cell>
          <cell r="W152">
            <v>21.145266797886851</v>
          </cell>
        </row>
        <row r="153">
          <cell r="A153">
            <v>150</v>
          </cell>
          <cell r="R153">
            <v>10.862110305322998</v>
          </cell>
          <cell r="S153">
            <v>16.78247558507983</v>
          </cell>
          <cell r="T153">
            <v>21.004728004632</v>
          </cell>
          <cell r="U153">
            <v>20.612700881947202</v>
          </cell>
          <cell r="V153">
            <v>20.669156060640002</v>
          </cell>
          <cell r="W153">
            <v>21.142018543919995</v>
          </cell>
          <cell r="X153" t="e">
            <v>#REF!</v>
          </cell>
          <cell r="Y153" t="e">
            <v>#REF!</v>
          </cell>
          <cell r="Z153" t="e">
            <v>#REF!</v>
          </cell>
          <cell r="AA153" t="e">
            <v>#REF!</v>
          </cell>
          <cell r="AB153" t="e">
            <v>#REF!</v>
          </cell>
          <cell r="AC153" t="e">
            <v>#REF!</v>
          </cell>
        </row>
        <row r="154">
          <cell r="A154">
            <v>151</v>
          </cell>
          <cell r="R154">
            <v>10.866878503472019</v>
          </cell>
          <cell r="S154">
            <v>16.743283656730942</v>
          </cell>
          <cell r="X154" t="e">
            <v>#REF!</v>
          </cell>
          <cell r="Y154" t="e">
            <v>#REF!</v>
          </cell>
          <cell r="Z154" t="e">
            <v>#REF!</v>
          </cell>
          <cell r="AA154" t="e">
            <v>#REF!</v>
          </cell>
          <cell r="AB154" t="e">
            <v>#REF!</v>
          </cell>
          <cell r="AC154" t="e">
            <v>#REF!</v>
          </cell>
        </row>
        <row r="155">
          <cell r="A155">
            <v>152</v>
          </cell>
          <cell r="R155">
            <v>10.871646701621039</v>
          </cell>
          <cell r="S155">
            <v>16.704638781374467</v>
          </cell>
          <cell r="X155" t="e">
            <v>#REF!</v>
          </cell>
          <cell r="Y155" t="e">
            <v>#REF!</v>
          </cell>
          <cell r="Z155" t="e">
            <v>#REF!</v>
          </cell>
          <cell r="AA155" t="e">
            <v>#REF!</v>
          </cell>
          <cell r="AB155" t="e">
            <v>#REF!</v>
          </cell>
          <cell r="AC155" t="e">
            <v>#REF!</v>
          </cell>
        </row>
        <row r="156">
          <cell r="A156">
            <v>153</v>
          </cell>
          <cell r="R156">
            <v>10.876414899770058</v>
          </cell>
          <cell r="S156">
            <v>16.666530232481144</v>
          </cell>
          <cell r="X156" t="e">
            <v>#REF!</v>
          </cell>
          <cell r="Y156" t="e">
            <v>#REF!</v>
          </cell>
          <cell r="Z156" t="e">
            <v>#REF!</v>
          </cell>
          <cell r="AA156" t="e">
            <v>#REF!</v>
          </cell>
          <cell r="AB156" t="e">
            <v>#REF!</v>
          </cell>
          <cell r="AC156" t="e">
            <v>#REF!</v>
          </cell>
        </row>
        <row r="157">
          <cell r="A157">
            <v>154</v>
          </cell>
          <cell r="R157">
            <v>10.881183097919079</v>
          </cell>
          <cell r="S157">
            <v>16.628947562132851</v>
          </cell>
          <cell r="X157" t="e">
            <v>#REF!</v>
          </cell>
          <cell r="Y157" t="e">
            <v>#REF!</v>
          </cell>
          <cell r="Z157" t="e">
            <v>#REF!</v>
          </cell>
          <cell r="AA157" t="e">
            <v>#REF!</v>
          </cell>
          <cell r="AB157" t="e">
            <v>#REF!</v>
          </cell>
          <cell r="AC157" t="e">
            <v>#REF!</v>
          </cell>
        </row>
        <row r="158">
          <cell r="A158">
            <v>155</v>
          </cell>
          <cell r="R158">
            <v>10.885951296068098</v>
          </cell>
          <cell r="S158">
            <v>16.591880592035178</v>
          </cell>
          <cell r="X158" t="e">
            <v>#REF!</v>
          </cell>
          <cell r="Y158" t="e">
            <v>#REF!</v>
          </cell>
          <cell r="Z158" t="e">
            <v>#REF!</v>
          </cell>
          <cell r="AA158" t="e">
            <v>#REF!</v>
          </cell>
          <cell r="AB158" t="e">
            <v>#REF!</v>
          </cell>
          <cell r="AC158" t="e">
            <v>#REF!</v>
          </cell>
        </row>
        <row r="159">
          <cell r="A159">
            <v>156</v>
          </cell>
          <cell r="R159">
            <v>10.890719494217119</v>
          </cell>
          <cell r="S159">
            <v>16.555319404875611</v>
          </cell>
          <cell r="X159" t="e">
            <v>#REF!</v>
          </cell>
          <cell r="Y159" t="e">
            <v>#REF!</v>
          </cell>
          <cell r="Z159" t="e">
            <v>#REF!</v>
          </cell>
          <cell r="AA159" t="e">
            <v>#REF!</v>
          </cell>
          <cell r="AB159" t="e">
            <v>#REF!</v>
          </cell>
          <cell r="AC159" t="e">
            <v>#REF!</v>
          </cell>
        </row>
        <row r="160">
          <cell r="A160">
            <v>157</v>
          </cell>
          <cell r="R160">
            <v>10.895487692366139</v>
          </cell>
          <cell r="S160">
            <v>16.519254336012018</v>
          </cell>
          <cell r="X160" t="e">
            <v>#REF!</v>
          </cell>
          <cell r="Y160" t="e">
            <v>#REF!</v>
          </cell>
          <cell r="Z160" t="e">
            <v>#REF!</v>
          </cell>
          <cell r="AA160" t="e">
            <v>#REF!</v>
          </cell>
          <cell r="AB160" t="e">
            <v>#REF!</v>
          </cell>
          <cell r="AC160" t="e">
            <v>#REF!</v>
          </cell>
        </row>
        <row r="161">
          <cell r="A161">
            <v>158</v>
          </cell>
          <cell r="R161">
            <v>10.900255890515158</v>
          </cell>
          <cell r="S161">
            <v>16.483675965476756</v>
          </cell>
          <cell r="X161" t="e">
            <v>#REF!</v>
          </cell>
          <cell r="Y161" t="e">
            <v>#REF!</v>
          </cell>
          <cell r="Z161" t="e">
            <v>#REF!</v>
          </cell>
          <cell r="AA161" t="e">
            <v>#REF!</v>
          </cell>
          <cell r="AB161" t="e">
            <v>#REF!</v>
          </cell>
          <cell r="AC161" t="e">
            <v>#REF!</v>
          </cell>
        </row>
        <row r="162">
          <cell r="A162">
            <v>159</v>
          </cell>
          <cell r="R162">
            <v>10.905024088664179</v>
          </cell>
          <cell r="S162">
            <v>16.448575110282498</v>
          </cell>
          <cell r="X162" t="e">
            <v>#REF!</v>
          </cell>
          <cell r="Y162" t="e">
            <v>#REF!</v>
          </cell>
          <cell r="Z162" t="e">
            <v>#REF!</v>
          </cell>
          <cell r="AA162" t="e">
            <v>#REF!</v>
          </cell>
          <cell r="AB162" t="e">
            <v>#REF!</v>
          </cell>
          <cell r="AC162" t="e">
            <v>#REF!</v>
          </cell>
        </row>
        <row r="163">
          <cell r="A163">
            <v>160</v>
          </cell>
          <cell r="R163">
            <v>10.9097922868132</v>
          </cell>
          <cell r="S163">
            <v>16.413942817016597</v>
          </cell>
          <cell r="X163" t="e">
            <v>#REF!</v>
          </cell>
          <cell r="Y163" t="e">
            <v>#REF!</v>
          </cell>
          <cell r="Z163" t="e">
            <v>#REF!</v>
          </cell>
          <cell r="AA163" t="e">
            <v>#REF!</v>
          </cell>
          <cell r="AB163" t="e">
            <v>#REF!</v>
          </cell>
          <cell r="AC163" t="e">
            <v>#REF!</v>
          </cell>
        </row>
        <row r="164">
          <cell r="A164">
            <v>161</v>
          </cell>
          <cell r="R164">
            <v>10.914560484962218</v>
          </cell>
          <cell r="S164">
            <v>16.37977035471145</v>
          </cell>
          <cell r="X164" t="e">
            <v>#REF!</v>
          </cell>
          <cell r="Y164" t="e">
            <v>#REF!</v>
          </cell>
          <cell r="Z164" t="e">
            <v>#REF!</v>
          </cell>
          <cell r="AA164" t="e">
            <v>#REF!</v>
          </cell>
          <cell r="AB164" t="e">
            <v>#REF!</v>
          </cell>
          <cell r="AC164" t="e">
            <v>#REF!</v>
          </cell>
        </row>
        <row r="165">
          <cell r="A165">
            <v>162</v>
          </cell>
          <cell r="R165">
            <v>10.919328683111239</v>
          </cell>
          <cell r="S165">
            <v>16.34604920797889</v>
          </cell>
          <cell r="X165" t="e">
            <v>#REF!</v>
          </cell>
          <cell r="Y165" t="e">
            <v>#REF!</v>
          </cell>
          <cell r="Z165" t="e">
            <v>#REF!</v>
          </cell>
          <cell r="AA165" t="e">
            <v>#REF!</v>
          </cell>
          <cell r="AB165" t="e">
            <v>#REF!</v>
          </cell>
          <cell r="AC165" t="e">
            <v>#REF!</v>
          </cell>
        </row>
        <row r="166">
          <cell r="A166">
            <v>163</v>
          </cell>
          <cell r="R166">
            <v>10.924096881260258</v>
          </cell>
          <cell r="S166">
            <v>16.312771070397336</v>
          </cell>
          <cell r="X166" t="e">
            <v>#REF!</v>
          </cell>
          <cell r="Y166" t="e">
            <v>#REF!</v>
          </cell>
          <cell r="Z166" t="e">
            <v>#REF!</v>
          </cell>
          <cell r="AA166" t="e">
            <v>#REF!</v>
          </cell>
          <cell r="AB166" t="e">
            <v>#REF!</v>
          </cell>
          <cell r="AC166" t="e">
            <v>#REF!</v>
          </cell>
        </row>
        <row r="167">
          <cell r="A167">
            <v>164</v>
          </cell>
          <cell r="R167">
            <v>10.928865079409277</v>
          </cell>
          <cell r="S167">
            <v>16.279927838140861</v>
          </cell>
          <cell r="X167" t="e">
            <v>#REF!</v>
          </cell>
          <cell r="Y167" t="e">
            <v>#REF!</v>
          </cell>
          <cell r="Z167" t="e">
            <v>#REF!</v>
          </cell>
          <cell r="AA167" t="e">
            <v>#REF!</v>
          </cell>
          <cell r="AB167" t="e">
            <v>#REF!</v>
          </cell>
          <cell r="AC167" t="e">
            <v>#REF!</v>
          </cell>
        </row>
        <row r="168">
          <cell r="A168">
            <v>165</v>
          </cell>
          <cell r="R168">
            <v>10.933633277558299</v>
          </cell>
          <cell r="S168">
            <v>16.247511603839907</v>
          </cell>
          <cell r="X168" t="e">
            <v>#REF!</v>
          </cell>
          <cell r="Y168" t="e">
            <v>#REF!</v>
          </cell>
          <cell r="Z168" t="e">
            <v>#REF!</v>
          </cell>
          <cell r="AA168" t="e">
            <v>#REF!</v>
          </cell>
          <cell r="AB168" t="e">
            <v>#REF!</v>
          </cell>
          <cell r="AC168" t="e">
            <v>#REF!</v>
          </cell>
        </row>
        <row r="169">
          <cell r="A169">
            <v>166</v>
          </cell>
          <cell r="R169">
            <v>10.93840147570732</v>
          </cell>
          <cell r="S169">
            <v>16.215514650663959</v>
          </cell>
          <cell r="X169" t="e">
            <v>#REF!</v>
          </cell>
          <cell r="Y169" t="e">
            <v>#REF!</v>
          </cell>
          <cell r="Z169" t="e">
            <v>#REF!</v>
          </cell>
          <cell r="AA169" t="e">
            <v>#REF!</v>
          </cell>
          <cell r="AB169" t="e">
            <v>#REF!</v>
          </cell>
          <cell r="AC169" t="e">
            <v>#REF!</v>
          </cell>
        </row>
        <row r="170">
          <cell r="A170">
            <v>167</v>
          </cell>
          <cell r="R170">
            <v>10.943169673856339</v>
          </cell>
          <cell r="S170">
            <v>16.183929446616759</v>
          </cell>
          <cell r="X170" t="e">
            <v>#REF!</v>
          </cell>
          <cell r="Y170" t="e">
            <v>#REF!</v>
          </cell>
          <cell r="Z170" t="e">
            <v>#REF!</v>
          </cell>
          <cell r="AA170" t="e">
            <v>#REF!</v>
          </cell>
          <cell r="AB170" t="e">
            <v>#REF!</v>
          </cell>
          <cell r="AC170" t="e">
            <v>#REF!</v>
          </cell>
        </row>
        <row r="171">
          <cell r="A171">
            <v>168</v>
          </cell>
          <cell r="R171">
            <v>10.947937872005358</v>
          </cell>
          <cell r="S171">
            <v>16.152748639035298</v>
          </cell>
          <cell r="X171" t="e">
            <v>#REF!</v>
          </cell>
          <cell r="Y171" t="e">
            <v>#REF!</v>
          </cell>
          <cell r="Z171" t="e">
            <v>#REF!</v>
          </cell>
          <cell r="AA171" t="e">
            <v>#REF!</v>
          </cell>
          <cell r="AB171" t="e">
            <v>#REF!</v>
          </cell>
          <cell r="AC171" t="e">
            <v>#REF!</v>
          </cell>
        </row>
        <row r="172">
          <cell r="A172">
            <v>169</v>
          </cell>
          <cell r="R172">
            <v>10.952706070154379</v>
          </cell>
          <cell r="S172">
            <v>16.121965049284082</v>
          </cell>
          <cell r="X172" t="e">
            <v>#REF!</v>
          </cell>
          <cell r="Y172" t="e">
            <v>#REF!</v>
          </cell>
          <cell r="Z172" t="e">
            <v>#REF!</v>
          </cell>
          <cell r="AA172" t="e">
            <v>#REF!</v>
          </cell>
          <cell r="AB172" t="e">
            <v>#REF!</v>
          </cell>
          <cell r="AC172" t="e">
            <v>#REF!</v>
          </cell>
        </row>
        <row r="173">
          <cell r="A173">
            <v>170</v>
          </cell>
          <cell r="R173">
            <v>10.957474268303399</v>
          </cell>
          <cell r="S173">
            <v>16.091571667636696</v>
          </cell>
          <cell r="X173" t="e">
            <v>#REF!</v>
          </cell>
          <cell r="Y173" t="e">
            <v>#REF!</v>
          </cell>
          <cell r="Z173" t="e">
            <v>#REF!</v>
          </cell>
          <cell r="AA173" t="e">
            <v>#REF!</v>
          </cell>
          <cell r="AB173" t="e">
            <v>#REF!</v>
          </cell>
          <cell r="AC173" t="e">
            <v>#REF!</v>
          </cell>
        </row>
        <row r="174">
          <cell r="A174">
            <v>171</v>
          </cell>
          <cell r="R174">
            <v>10.96224246645242</v>
          </cell>
          <cell r="S174">
            <v>16.061561648336941</v>
          </cell>
          <cell r="X174" t="e">
            <v>#REF!</v>
          </cell>
          <cell r="Y174" t="e">
            <v>#REF!</v>
          </cell>
          <cell r="Z174" t="e">
            <v>#REF!</v>
          </cell>
          <cell r="AA174" t="e">
            <v>#REF!</v>
          </cell>
          <cell r="AB174" t="e">
            <v>#REF!</v>
          </cell>
          <cell r="AC174" t="e">
            <v>#REF!</v>
          </cell>
        </row>
        <row r="175">
          <cell r="A175">
            <v>172</v>
          </cell>
          <cell r="R175">
            <v>10.967010664601439</v>
          </cell>
          <cell r="S175">
            <v>16.031928304832228</v>
          </cell>
          <cell r="X175" t="e">
            <v>#REF!</v>
          </cell>
          <cell r="Y175" t="e">
            <v>#REF!</v>
          </cell>
          <cell r="Z175" t="e">
            <v>#REF!</v>
          </cell>
          <cell r="AA175" t="e">
            <v>#REF!</v>
          </cell>
          <cell r="AB175" t="e">
            <v>#REF!</v>
          </cell>
          <cell r="AC175" t="e">
            <v>#REF!</v>
          </cell>
        </row>
        <row r="176">
          <cell r="A176">
            <v>173</v>
          </cell>
          <cell r="R176">
            <v>10.971778862750458</v>
          </cell>
          <cell r="S176">
            <v>16.002665105172369</v>
          </cell>
          <cell r="X176" t="e">
            <v>#REF!</v>
          </cell>
          <cell r="Y176" t="e">
            <v>#REF!</v>
          </cell>
          <cell r="Z176" t="e">
            <v>#REF!</v>
          </cell>
          <cell r="AA176" t="e">
            <v>#REF!</v>
          </cell>
          <cell r="AB176" t="e">
            <v>#REF!</v>
          </cell>
          <cell r="AC176" t="e">
            <v>#REF!</v>
          </cell>
        </row>
        <row r="177">
          <cell r="A177">
            <v>174</v>
          </cell>
          <cell r="R177">
            <v>10.976547060899479</v>
          </cell>
          <cell r="S177">
            <v>15.973765667566921</v>
          </cell>
          <cell r="X177" t="e">
            <v>#REF!</v>
          </cell>
          <cell r="Y177" t="e">
            <v>#REF!</v>
          </cell>
          <cell r="Z177" t="e">
            <v>#REF!</v>
          </cell>
          <cell r="AA177" t="e">
            <v>#REF!</v>
          </cell>
          <cell r="AB177" t="e">
            <v>#REF!</v>
          </cell>
          <cell r="AC177" t="e">
            <v>#REF!</v>
          </cell>
        </row>
        <row r="178">
          <cell r="A178">
            <v>175</v>
          </cell>
          <cell r="R178">
            <v>10.981315259048499</v>
          </cell>
          <cell r="S178">
            <v>15.945223756094963</v>
          </cell>
          <cell r="X178" t="e">
            <v>#REF!</v>
          </cell>
          <cell r="Y178" t="e">
            <v>#REF!</v>
          </cell>
          <cell r="Z178" t="e">
            <v>#REF!</v>
          </cell>
          <cell r="AA178" t="e">
            <v>#REF!</v>
          </cell>
          <cell r="AB178" t="e">
            <v>#REF!</v>
          </cell>
          <cell r="AC178" t="e">
            <v>#REF!</v>
          </cell>
        </row>
        <row r="179">
          <cell r="A179">
            <v>176</v>
          </cell>
          <cell r="R179">
            <v>10.986083457197518</v>
          </cell>
          <cell r="S179">
            <v>15.91703327656103</v>
          </cell>
          <cell r="X179" t="e">
            <v>#REF!</v>
          </cell>
          <cell r="Y179" t="e">
            <v>#REF!</v>
          </cell>
          <cell r="Z179" t="e">
            <v>#REF!</v>
          </cell>
          <cell r="AA179" t="e">
            <v>#REF!</v>
          </cell>
          <cell r="AB179" t="e">
            <v>#REF!</v>
          </cell>
          <cell r="AC179" t="e">
            <v>#REF!</v>
          </cell>
        </row>
        <row r="180">
          <cell r="A180">
            <v>177</v>
          </cell>
          <cell r="R180">
            <v>10.990851655346539</v>
          </cell>
          <cell r="S180">
            <v>15.889188272491602</v>
          </cell>
          <cell r="X180" t="e">
            <v>#REF!</v>
          </cell>
          <cell r="Y180" t="e">
            <v>#REF!</v>
          </cell>
          <cell r="Z180" t="e">
            <v>#REF!</v>
          </cell>
          <cell r="AA180" t="e">
            <v>#REF!</v>
          </cell>
          <cell r="AB180" t="e">
            <v>#REF!</v>
          </cell>
          <cell r="AC180" t="e">
            <v>#REF!</v>
          </cell>
        </row>
        <row r="181">
          <cell r="A181">
            <v>178</v>
          </cell>
          <cell r="R181">
            <v>10.99561985349556</v>
          </cell>
          <cell r="S181">
            <v>15.861682921266487</v>
          </cell>
          <cell r="X181" t="e">
            <v>#REF!</v>
          </cell>
          <cell r="Y181" t="e">
            <v>#REF!</v>
          </cell>
          <cell r="Z181" t="e">
            <v>#REF!</v>
          </cell>
          <cell r="AA181" t="e">
            <v>#REF!</v>
          </cell>
          <cell r="AB181" t="e">
            <v>#REF!</v>
          </cell>
          <cell r="AC181" t="e">
            <v>#REF!</v>
          </cell>
        </row>
        <row r="182">
          <cell r="A182">
            <v>179</v>
          </cell>
          <cell r="R182">
            <v>11.000388051644579</v>
          </cell>
          <cell r="S182">
            <v>15.834511530379913</v>
          </cell>
          <cell r="X182" t="e">
            <v>#REF!</v>
          </cell>
          <cell r="Y182" t="e">
            <v>#REF!</v>
          </cell>
          <cell r="Z182" t="e">
            <v>#REF!</v>
          </cell>
          <cell r="AA182" t="e">
            <v>#REF!</v>
          </cell>
          <cell r="AB182" t="e">
            <v>#REF!</v>
          </cell>
          <cell r="AC182" t="e">
            <v>#REF!</v>
          </cell>
        </row>
        <row r="183">
          <cell r="A183">
            <v>180</v>
          </cell>
          <cell r="R183">
            <v>11.005156249793599</v>
          </cell>
          <cell r="S183">
            <v>15.807668533826243</v>
          </cell>
          <cell r="X183" t="e">
            <v>#REF!</v>
          </cell>
          <cell r="Y183" t="e">
            <v>#REF!</v>
          </cell>
          <cell r="Z183" t="e">
            <v>#REF!</v>
          </cell>
          <cell r="AA183" t="e">
            <v>#REF!</v>
          </cell>
          <cell r="AB183" t="e">
            <v>#REF!</v>
          </cell>
          <cell r="AC183" t="e">
            <v>#REF!</v>
          </cell>
        </row>
        <row r="184">
          <cell r="A184">
            <v>181</v>
          </cell>
          <cell r="R184">
            <v>11.009924447942618</v>
          </cell>
          <cell r="S184">
            <v>15.781148488605481</v>
          </cell>
          <cell r="X184" t="e">
            <v>#REF!</v>
          </cell>
          <cell r="Y184" t="e">
            <v>#REF!</v>
          </cell>
          <cell r="Z184" t="e">
            <v>#REF!</v>
          </cell>
          <cell r="AA184" t="e">
            <v>#REF!</v>
          </cell>
          <cell r="AB184" t="e">
            <v>#REF!</v>
          </cell>
          <cell r="AC184" t="e">
            <v>#REF!</v>
          </cell>
        </row>
        <row r="185">
          <cell r="A185">
            <v>182</v>
          </cell>
          <cell r="R185">
            <v>11.014692646091639</v>
          </cell>
          <cell r="S185">
            <v>15.754946071344007</v>
          </cell>
          <cell r="X185" t="e">
            <v>#REF!</v>
          </cell>
          <cell r="Y185" t="e">
            <v>#REF!</v>
          </cell>
          <cell r="Z185" t="e">
            <v>#REF!</v>
          </cell>
          <cell r="AA185" t="e">
            <v>#REF!</v>
          </cell>
          <cell r="AB185" t="e">
            <v>#REF!</v>
          </cell>
          <cell r="AC185" t="e">
            <v>#REF!</v>
          </cell>
        </row>
        <row r="186">
          <cell r="A186">
            <v>183</v>
          </cell>
          <cell r="R186">
            <v>11.01946084424066</v>
          </cell>
          <cell r="S186">
            <v>15.729056075026092</v>
          </cell>
          <cell r="X186" t="e">
            <v>#REF!</v>
          </cell>
          <cell r="Y186" t="e">
            <v>#REF!</v>
          </cell>
          <cell r="Z186" t="e">
            <v>#REF!</v>
          </cell>
          <cell r="AA186" t="e">
            <v>#REF!</v>
          </cell>
          <cell r="AB186" t="e">
            <v>#REF!</v>
          </cell>
          <cell r="AC186" t="e">
            <v>#REF!</v>
          </cell>
        </row>
        <row r="187">
          <cell r="A187">
            <v>184</v>
          </cell>
          <cell r="R187">
            <v>11.024229042389679</v>
          </cell>
          <cell r="S187">
            <v>15.703473405832014</v>
          </cell>
          <cell r="X187" t="e">
            <v>#REF!</v>
          </cell>
          <cell r="Y187" t="e">
            <v>#REF!</v>
          </cell>
          <cell r="Z187" t="e">
            <v>#REF!</v>
          </cell>
          <cell r="AA187" t="e">
            <v>#REF!</v>
          </cell>
          <cell r="AB187" t="e">
            <v>#REF!</v>
          </cell>
          <cell r="AC187" t="e">
            <v>#REF!</v>
          </cell>
        </row>
        <row r="188">
          <cell r="A188">
            <v>185</v>
          </cell>
          <cell r="R188">
            <v>11.028997240538699</v>
          </cell>
          <cell r="S188">
            <v>15.678193080078673</v>
          </cell>
          <cell r="X188" t="e">
            <v>#REF!</v>
          </cell>
          <cell r="Y188" t="e">
            <v>#REF!</v>
          </cell>
          <cell r="Z188" t="e">
            <v>#REF!</v>
          </cell>
          <cell r="AA188" t="e">
            <v>#REF!</v>
          </cell>
          <cell r="AB188" t="e">
            <v>#REF!</v>
          </cell>
          <cell r="AC188" t="e">
            <v>#REF!</v>
          </cell>
        </row>
        <row r="189">
          <cell r="A189">
            <v>186</v>
          </cell>
          <cell r="R189">
            <v>11.033765438687718</v>
          </cell>
          <cell r="S189">
            <v>15.653210221258968</v>
          </cell>
          <cell r="X189" t="e">
            <v>#REF!</v>
          </cell>
          <cell r="Y189" t="e">
            <v>#REF!</v>
          </cell>
          <cell r="Z189" t="e">
            <v>#REF!</v>
          </cell>
          <cell r="AA189" t="e">
            <v>#REF!</v>
          </cell>
          <cell r="AB189" t="e">
            <v>#REF!</v>
          </cell>
          <cell r="AC189" t="e">
            <v>#REF!</v>
          </cell>
        </row>
        <row r="190">
          <cell r="A190">
            <v>187</v>
          </cell>
          <cell r="R190">
            <v>11.038533636836737</v>
          </cell>
          <cell r="S190">
            <v>15.628520057176095</v>
          </cell>
          <cell r="X190" t="e">
            <v>#REF!</v>
          </cell>
          <cell r="Y190" t="e">
            <v>#REF!</v>
          </cell>
          <cell r="Z190" t="e">
            <v>#REF!</v>
          </cell>
          <cell r="AA190" t="e">
            <v>#REF!</v>
          </cell>
          <cell r="AB190" t="e">
            <v>#REF!</v>
          </cell>
          <cell r="AC190" t="e">
            <v>#REF!</v>
          </cell>
        </row>
        <row r="191">
          <cell r="A191">
            <v>188</v>
          </cell>
          <cell r="R191">
            <v>11.043301834985758</v>
          </cell>
          <cell r="S191">
            <v>15.604117917169368</v>
          </cell>
          <cell r="X191" t="e">
            <v>#REF!</v>
          </cell>
          <cell r="Y191" t="e">
            <v>#REF!</v>
          </cell>
          <cell r="Z191" t="e">
            <v>#REF!</v>
          </cell>
          <cell r="AA191" t="e">
            <v>#REF!</v>
          </cell>
          <cell r="AB191" t="e">
            <v>#REF!</v>
          </cell>
          <cell r="AC191" t="e">
            <v>#REF!</v>
          </cell>
        </row>
        <row r="192">
          <cell r="A192">
            <v>189</v>
          </cell>
          <cell r="R192">
            <v>11.048070033134779</v>
          </cell>
          <cell r="S192">
            <v>15.579999229428051</v>
          </cell>
          <cell r="X192" t="e">
            <v>#REF!</v>
          </cell>
          <cell r="Y192" t="e">
            <v>#REF!</v>
          </cell>
          <cell r="Z192" t="e">
            <v>#REF!</v>
          </cell>
          <cell r="AA192" t="e">
            <v>#REF!</v>
          </cell>
          <cell r="AB192" t="e">
            <v>#REF!</v>
          </cell>
          <cell r="AC192" t="e">
            <v>#REF!</v>
          </cell>
        </row>
        <row r="193">
          <cell r="A193">
            <v>190</v>
          </cell>
          <cell r="R193">
            <v>11.052838231283799</v>
          </cell>
          <cell r="S193">
            <v>15.556159518390057</v>
          </cell>
          <cell r="X193" t="e">
            <v>#REF!</v>
          </cell>
          <cell r="Y193" t="e">
            <v>#REF!</v>
          </cell>
          <cell r="Z193" t="e">
            <v>#REF!</v>
          </cell>
          <cell r="AA193" t="e">
            <v>#REF!</v>
          </cell>
          <cell r="AB193" t="e">
            <v>#REF!</v>
          </cell>
          <cell r="AC193" t="e">
            <v>#REF!</v>
          </cell>
        </row>
        <row r="194">
          <cell r="A194">
            <v>191</v>
          </cell>
          <cell r="R194">
            <v>11.057606429432818</v>
          </cell>
          <cell r="S194">
            <v>15.532594402222353</v>
          </cell>
          <cell r="X194" t="e">
            <v>#REF!</v>
          </cell>
          <cell r="Y194" t="e">
            <v>#REF!</v>
          </cell>
          <cell r="Z194" t="e">
            <v>#REF!</v>
          </cell>
          <cell r="AA194" t="e">
            <v>#REF!</v>
          </cell>
          <cell r="AB194" t="e">
            <v>#REF!</v>
          </cell>
          <cell r="AC194" t="e">
            <v>#REF!</v>
          </cell>
        </row>
        <row r="195">
          <cell r="A195">
            <v>192</v>
          </cell>
          <cell r="R195">
            <v>11.062374627581839</v>
          </cell>
          <cell r="S195">
            <v>15.509299590380087</v>
          </cell>
          <cell r="X195" t="e">
            <v>#REF!</v>
          </cell>
          <cell r="Y195" t="e">
            <v>#REF!</v>
          </cell>
          <cell r="Z195" t="e">
            <v>#REF!</v>
          </cell>
          <cell r="AA195" t="e">
            <v>#REF!</v>
          </cell>
          <cell r="AB195" t="e">
            <v>#REF!</v>
          </cell>
          <cell r="AC195" t="e">
            <v>#REF!</v>
          </cell>
        </row>
        <row r="196">
          <cell r="A196">
            <v>193</v>
          </cell>
          <cell r="R196">
            <v>11.067142825730858</v>
          </cell>
          <cell r="S196">
            <v>15.486270881241621</v>
          </cell>
          <cell r="X196" t="e">
            <v>#REF!</v>
          </cell>
          <cell r="Y196" t="e">
            <v>#REF!</v>
          </cell>
          <cell r="Z196" t="e">
            <v>#REF!</v>
          </cell>
          <cell r="AA196" t="e">
            <v>#REF!</v>
          </cell>
          <cell r="AB196" t="e">
            <v>#REF!</v>
          </cell>
          <cell r="AC196" t="e">
            <v>#REF!</v>
          </cell>
        </row>
        <row r="197">
          <cell r="A197">
            <v>194</v>
          </cell>
          <cell r="R197">
            <v>11.071911023879879</v>
          </cell>
          <cell r="S197">
            <v>15.463504159816692</v>
          </cell>
          <cell r="X197" t="e">
            <v>#REF!</v>
          </cell>
          <cell r="Y197" t="e">
            <v>#REF!</v>
          </cell>
          <cell r="Z197" t="e">
            <v>#REF!</v>
          </cell>
          <cell r="AA197" t="e">
            <v>#REF!</v>
          </cell>
          <cell r="AB197" t="e">
            <v>#REF!</v>
          </cell>
          <cell r="AC197" t="e">
            <v>#REF!</v>
          </cell>
        </row>
        <row r="198">
          <cell r="A198">
            <v>195</v>
          </cell>
          <cell r="R198">
            <v>11.076679222028899</v>
          </cell>
          <cell r="S198">
            <v>15.440995395525091</v>
          </cell>
          <cell r="X198" t="e">
            <v>#REF!</v>
          </cell>
          <cell r="Y198" t="e">
            <v>#REF!</v>
          </cell>
          <cell r="Z198" t="e">
            <v>#REF!</v>
          </cell>
          <cell r="AA198" t="e">
            <v>#REF!</v>
          </cell>
          <cell r="AB198" t="e">
            <v>#REF!</v>
          </cell>
          <cell r="AC198" t="e">
            <v>#REF!</v>
          </cell>
        </row>
        <row r="199">
          <cell r="A199">
            <v>196</v>
          </cell>
          <cell r="R199">
            <v>11.081447420177918</v>
          </cell>
          <cell r="S199">
            <v>15.418740640043346</v>
          </cell>
          <cell r="X199" t="e">
            <v>#REF!</v>
          </cell>
          <cell r="Y199" t="e">
            <v>#REF!</v>
          </cell>
          <cell r="Z199" t="e">
            <v>#REF!</v>
          </cell>
          <cell r="AA199" t="e">
            <v>#REF!</v>
          </cell>
          <cell r="AB199" t="e">
            <v>#REF!</v>
          </cell>
          <cell r="AC199" t="e">
            <v>#REF!</v>
          </cell>
        </row>
        <row r="200">
          <cell r="A200">
            <v>197</v>
          </cell>
          <cell r="R200">
            <v>11.086215618326939</v>
          </cell>
          <cell r="S200">
            <v>15.396736025216997</v>
          </cell>
          <cell r="X200" t="e">
            <v>#REF!</v>
          </cell>
          <cell r="Y200" t="e">
            <v>#REF!</v>
          </cell>
          <cell r="Z200" t="e">
            <v>#REF!</v>
          </cell>
          <cell r="AA200" t="e">
            <v>#REF!</v>
          </cell>
          <cell r="AB200" t="e">
            <v>#REF!</v>
          </cell>
          <cell r="AC200" t="e">
            <v>#REF!</v>
          </cell>
        </row>
        <row r="201">
          <cell r="A201">
            <v>198</v>
          </cell>
          <cell r="R201">
            <v>11.090983816475958</v>
          </cell>
          <cell r="S201">
            <v>15.37497776103611</v>
          </cell>
          <cell r="X201" t="e">
            <v>#REF!</v>
          </cell>
          <cell r="Y201" t="e">
            <v>#REF!</v>
          </cell>
          <cell r="Z201" t="e">
            <v>#REF!</v>
          </cell>
          <cell r="AA201" t="e">
            <v>#REF!</v>
          </cell>
          <cell r="AB201" t="e">
            <v>#REF!</v>
          </cell>
          <cell r="AC201" t="e">
            <v>#REF!</v>
          </cell>
        </row>
        <row r="202">
          <cell r="A202">
            <v>199</v>
          </cell>
          <cell r="R202">
            <v>11.095752014624978</v>
          </cell>
          <cell r="S202">
            <v>15.353462133671858</v>
          </cell>
          <cell r="X202" t="e">
            <v>#REF!</v>
          </cell>
          <cell r="Y202" t="e">
            <v>#REF!</v>
          </cell>
          <cell r="Z202" t="e">
            <v>#REF!</v>
          </cell>
          <cell r="AA202" t="e">
            <v>#REF!</v>
          </cell>
          <cell r="AB202" t="e">
            <v>#REF!</v>
          </cell>
          <cell r="AC202" t="e">
            <v>#REF!</v>
          </cell>
        </row>
        <row r="203">
          <cell r="A203">
            <v>200</v>
          </cell>
          <cell r="R203">
            <v>11.100520212773999</v>
          </cell>
          <cell r="S203">
            <v>15.332185503571997</v>
          </cell>
          <cell r="X203" t="e">
            <v>#REF!</v>
          </cell>
          <cell r="Y203" t="e">
            <v>#REF!</v>
          </cell>
          <cell r="Z203" t="e">
            <v>#REF!</v>
          </cell>
          <cell r="AA203" t="e">
            <v>#REF!</v>
          </cell>
          <cell r="AB203" t="e">
            <v>#REF!</v>
          </cell>
          <cell r="AC203" t="e">
            <v>#REF!</v>
          </cell>
        </row>
        <row r="204">
          <cell r="A204">
            <v>201</v>
          </cell>
          <cell r="R204">
            <v>11.10528841092302</v>
          </cell>
          <cell r="S204">
            <v>15.311144303613176</v>
          </cell>
          <cell r="X204" t="e">
            <v>#REF!</v>
          </cell>
          <cell r="Y204" t="e">
            <v>#REF!</v>
          </cell>
          <cell r="Z204" t="e">
            <v>#REF!</v>
          </cell>
          <cell r="AA204" t="e">
            <v>#REF!</v>
          </cell>
          <cell r="AB204" t="e">
            <v>#REF!</v>
          </cell>
          <cell r="AC204" t="e">
            <v>#REF!</v>
          </cell>
        </row>
        <row r="205">
          <cell r="A205">
            <v>202</v>
          </cell>
          <cell r="R205">
            <v>11.110056609072039</v>
          </cell>
          <cell r="S205">
            <v>15.290335037308147</v>
          </cell>
          <cell r="X205" t="e">
            <v>#REF!</v>
          </cell>
          <cell r="Y205" t="e">
            <v>#REF!</v>
          </cell>
          <cell r="Z205" t="e">
            <v>#REF!</v>
          </cell>
          <cell r="AA205" t="e">
            <v>#REF!</v>
          </cell>
          <cell r="AB205" t="e">
            <v>#REF!</v>
          </cell>
          <cell r="AC205" t="e">
            <v>#REF!</v>
          </cell>
        </row>
        <row r="206">
          <cell r="A206">
            <v>203</v>
          </cell>
          <cell r="R206">
            <v>11.114824807221058</v>
          </cell>
          <cell r="S206">
            <v>15.269754277065973</v>
          </cell>
          <cell r="X206" t="e">
            <v>#REF!</v>
          </cell>
          <cell r="Y206" t="e">
            <v>#REF!</v>
          </cell>
          <cell r="Z206" t="e">
            <v>#REF!</v>
          </cell>
          <cell r="AA206" t="e">
            <v>#REF!</v>
          </cell>
          <cell r="AB206" t="e">
            <v>#REF!</v>
          </cell>
          <cell r="AC206" t="e">
            <v>#REF!</v>
          </cell>
        </row>
        <row r="207">
          <cell r="A207">
            <v>204</v>
          </cell>
          <cell r="R207">
            <v>11.119593005370078</v>
          </cell>
          <cell r="S207">
            <v>15.249398662503372</v>
          </cell>
          <cell r="X207" t="e">
            <v>#REF!</v>
          </cell>
          <cell r="Y207" t="e">
            <v>#REF!</v>
          </cell>
          <cell r="Z207" t="e">
            <v>#REF!</v>
          </cell>
          <cell r="AA207" t="e">
            <v>#REF!</v>
          </cell>
          <cell r="AB207" t="e">
            <v>#REF!</v>
          </cell>
          <cell r="AC207" t="e">
            <v>#REF!</v>
          </cell>
        </row>
        <row r="208">
          <cell r="A208">
            <v>205</v>
          </cell>
          <cell r="R208">
            <v>11.124361203519099</v>
          </cell>
          <cell r="S208">
            <v>15.229264898805525</v>
          </cell>
          <cell r="X208" t="e">
            <v>#REF!</v>
          </cell>
          <cell r="Y208" t="e">
            <v>#REF!</v>
          </cell>
          <cell r="Z208" t="e">
            <v>#REF!</v>
          </cell>
          <cell r="AA208" t="e">
            <v>#REF!</v>
          </cell>
          <cell r="AB208" t="e">
            <v>#REF!</v>
          </cell>
          <cell r="AC208" t="e">
            <v>#REF!</v>
          </cell>
        </row>
        <row r="209">
          <cell r="A209">
            <v>206</v>
          </cell>
          <cell r="R209">
            <v>11.12912940166812</v>
          </cell>
          <cell r="S209">
            <v>15.209349755134596</v>
          </cell>
          <cell r="X209" t="e">
            <v>#REF!</v>
          </cell>
          <cell r="Y209" t="e">
            <v>#REF!</v>
          </cell>
          <cell r="Z209" t="e">
            <v>#REF!</v>
          </cell>
          <cell r="AA209" t="e">
            <v>#REF!</v>
          </cell>
          <cell r="AB209" t="e">
            <v>#REF!</v>
          </cell>
          <cell r="AC209" t="e">
            <v>#REF!</v>
          </cell>
        </row>
        <row r="210">
          <cell r="A210">
            <v>207</v>
          </cell>
          <cell r="R210">
            <v>11.133897599817139</v>
          </cell>
          <cell r="S210">
            <v>15.189650063084393</v>
          </cell>
          <cell r="X210" t="e">
            <v>#REF!</v>
          </cell>
          <cell r="Y210" t="e">
            <v>#REF!</v>
          </cell>
          <cell r="Z210" t="e">
            <v>#REF!</v>
          </cell>
          <cell r="AA210" t="e">
            <v>#REF!</v>
          </cell>
          <cell r="AB210" t="e">
            <v>#REF!</v>
          </cell>
          <cell r="AC210" t="e">
            <v>#REF!</v>
          </cell>
        </row>
        <row r="211">
          <cell r="A211">
            <v>208</v>
          </cell>
          <cell r="R211">
            <v>11.138665797966159</v>
          </cell>
          <cell r="S211">
            <v>15.170162715179618</v>
          </cell>
          <cell r="X211" t="e">
            <v>#REF!</v>
          </cell>
          <cell r="Y211" t="e">
            <v>#REF!</v>
          </cell>
          <cell r="Z211" t="e">
            <v>#REF!</v>
          </cell>
          <cell r="AA211" t="e">
            <v>#REF!</v>
          </cell>
          <cell r="AB211" t="e">
            <v>#REF!</v>
          </cell>
          <cell r="AC211" t="e">
            <v>#REF!</v>
          </cell>
        </row>
        <row r="212">
          <cell r="A212">
            <v>209</v>
          </cell>
          <cell r="R212">
            <v>11.14343399611518</v>
          </cell>
          <cell r="S212">
            <v>15.150884663418186</v>
          </cell>
          <cell r="X212" t="e">
            <v>#REF!</v>
          </cell>
          <cell r="Y212" t="e">
            <v>#REF!</v>
          </cell>
          <cell r="Z212" t="e">
            <v>#REF!</v>
          </cell>
          <cell r="AA212" t="e">
            <v>#REF!</v>
          </cell>
          <cell r="AB212" t="e">
            <v>#REF!</v>
          </cell>
          <cell r="AC212" t="e">
            <v>#REF!</v>
          </cell>
        </row>
        <row r="213">
          <cell r="A213">
            <v>210</v>
          </cell>
          <cell r="R213">
            <v>11.148202194264199</v>
          </cell>
          <cell r="S213">
            <v>15.131812917855195</v>
          </cell>
          <cell r="X213" t="e">
            <v>#REF!</v>
          </cell>
          <cell r="Y213" t="e">
            <v>#REF!</v>
          </cell>
          <cell r="Z213" t="e">
            <v>#REF!</v>
          </cell>
          <cell r="AA213" t="e">
            <v>#REF!</v>
          </cell>
          <cell r="AB213" t="e">
            <v>#REF!</v>
          </cell>
          <cell r="AC213" t="e">
            <v>#REF!</v>
          </cell>
        </row>
        <row r="214">
          <cell r="A214">
            <v>211</v>
          </cell>
          <cell r="R214">
            <v>11.152970392413218</v>
          </cell>
          <cell r="S214">
            <v>15.112944545227156</v>
          </cell>
          <cell r="X214" t="e">
            <v>#REF!</v>
          </cell>
          <cell r="Y214" t="e">
            <v>#REF!</v>
          </cell>
          <cell r="Z214" t="e">
            <v>#REF!</v>
          </cell>
          <cell r="AA214" t="e">
            <v>#REF!</v>
          </cell>
          <cell r="AB214" t="e">
            <v>#REF!</v>
          </cell>
          <cell r="AC214" t="e">
            <v>#REF!</v>
          </cell>
        </row>
        <row r="215">
          <cell r="A215">
            <v>212</v>
          </cell>
          <cell r="R215">
            <v>11.157738590562239</v>
          </cell>
          <cell r="S215">
            <v>15.094276667615178</v>
          </cell>
          <cell r="X215" t="e">
            <v>#REF!</v>
          </cell>
          <cell r="Y215" t="e">
            <v>#REF!</v>
          </cell>
          <cell r="Z215" t="e">
            <v>#REF!</v>
          </cell>
          <cell r="AA215" t="e">
            <v>#REF!</v>
          </cell>
          <cell r="AB215" t="e">
            <v>#REF!</v>
          </cell>
          <cell r="AC215" t="e">
            <v>#REF!</v>
          </cell>
        </row>
        <row r="216">
          <cell r="A216">
            <v>213</v>
          </cell>
          <cell r="R216">
            <v>11.162506788711259</v>
          </cell>
          <cell r="S216">
            <v>15.075806461145795</v>
          </cell>
          <cell r="X216" t="e">
            <v>#REF!</v>
          </cell>
          <cell r="Y216" t="e">
            <v>#REF!</v>
          </cell>
          <cell r="Z216" t="e">
            <v>#REF!</v>
          </cell>
          <cell r="AA216" t="e">
            <v>#REF!</v>
          </cell>
          <cell r="AB216" t="e">
            <v>#REF!</v>
          </cell>
          <cell r="AC216" t="e">
            <v>#REF!</v>
          </cell>
        </row>
        <row r="217">
          <cell r="A217">
            <v>214</v>
          </cell>
          <cell r="R217">
            <v>11.167274986860278</v>
          </cell>
          <cell r="S217">
            <v>15.057531154728224</v>
          </cell>
          <cell r="X217" t="e">
            <v>#REF!</v>
          </cell>
          <cell r="Y217" t="e">
            <v>#REF!</v>
          </cell>
          <cell r="Z217" t="e">
            <v>#REF!</v>
          </cell>
          <cell r="AA217" t="e">
            <v>#REF!</v>
          </cell>
          <cell r="AB217" t="e">
            <v>#REF!</v>
          </cell>
          <cell r="AC217" t="e">
            <v>#REF!</v>
          </cell>
        </row>
        <row r="218">
          <cell r="A218">
            <v>215</v>
          </cell>
          <cell r="R218">
            <v>11.172043185009299</v>
          </cell>
          <cell r="S218">
            <v>15.039448028826857</v>
          </cell>
          <cell r="X218" t="e">
            <v>#REF!</v>
          </cell>
          <cell r="Y218" t="e">
            <v>#REF!</v>
          </cell>
          <cell r="Z218" t="e">
            <v>#REF!</v>
          </cell>
          <cell r="AA218" t="e">
            <v>#REF!</v>
          </cell>
          <cell r="AB218" t="e">
            <v>#REF!</v>
          </cell>
          <cell r="AC218" t="e">
            <v>#REF!</v>
          </cell>
        </row>
        <row r="219">
          <cell r="A219">
            <v>216</v>
          </cell>
          <cell r="R219">
            <v>11.176811383158318</v>
          </cell>
          <cell r="S219">
            <v>15.021554414267863</v>
          </cell>
          <cell r="X219" t="e">
            <v>#REF!</v>
          </cell>
          <cell r="Y219" t="e">
            <v>#REF!</v>
          </cell>
          <cell r="Z219" t="e">
            <v>#REF!</v>
          </cell>
          <cell r="AA219" t="e">
            <v>#REF!</v>
          </cell>
          <cell r="AB219" t="e">
            <v>#REF!</v>
          </cell>
          <cell r="AC219" t="e">
            <v>#REF!</v>
          </cell>
        </row>
        <row r="220">
          <cell r="A220">
            <v>217</v>
          </cell>
          <cell r="R220">
            <v>11.181579581307338</v>
          </cell>
          <cell r="S220">
            <v>15.003847691078763</v>
          </cell>
          <cell r="X220" t="e">
            <v>#REF!</v>
          </cell>
          <cell r="Y220" t="e">
            <v>#REF!</v>
          </cell>
          <cell r="Z220" t="e">
            <v>#REF!</v>
          </cell>
          <cell r="AA220" t="e">
            <v>#REF!</v>
          </cell>
          <cell r="AB220" t="e">
            <v>#REF!</v>
          </cell>
          <cell r="AC220" t="e">
            <v>#REF!</v>
          </cell>
        </row>
        <row r="221">
          <cell r="A221">
            <v>218</v>
          </cell>
          <cell r="R221">
            <v>11.186347779456359</v>
          </cell>
          <cell r="S221">
            <v>14.986325287359966</v>
          </cell>
          <cell r="X221" t="e">
            <v>#REF!</v>
          </cell>
          <cell r="Y221" t="e">
            <v>#REF!</v>
          </cell>
          <cell r="Z221" t="e">
            <v>#REF!</v>
          </cell>
          <cell r="AA221" t="e">
            <v>#REF!</v>
          </cell>
          <cell r="AB221" t="e">
            <v>#REF!</v>
          </cell>
          <cell r="AC221" t="e">
            <v>#REF!</v>
          </cell>
        </row>
        <row r="222">
          <cell r="A222">
            <v>219</v>
          </cell>
          <cell r="R222">
            <v>11.191115977605378</v>
          </cell>
          <cell r="S222">
            <v>14.968984678187232</v>
          </cell>
          <cell r="X222" t="e">
            <v>#REF!</v>
          </cell>
          <cell r="Y222" t="e">
            <v>#REF!</v>
          </cell>
          <cell r="Z222" t="e">
            <v>#REF!</v>
          </cell>
          <cell r="AA222" t="e">
            <v>#REF!</v>
          </cell>
          <cell r="AB222" t="e">
            <v>#REF!</v>
          </cell>
          <cell r="AC222" t="e">
            <v>#REF!</v>
          </cell>
        </row>
        <row r="223">
          <cell r="A223">
            <v>220</v>
          </cell>
          <cell r="R223">
            <v>11.195884175754399</v>
          </cell>
          <cell r="S223">
            <v>14.951823384544017</v>
          </cell>
          <cell r="X223" t="e">
            <v>#REF!</v>
          </cell>
          <cell r="Y223" t="e">
            <v>#REF!</v>
          </cell>
          <cell r="Z223" t="e">
            <v>#REF!</v>
          </cell>
          <cell r="AA223" t="e">
            <v>#REF!</v>
          </cell>
          <cell r="AB223" t="e">
            <v>#REF!</v>
          </cell>
          <cell r="AC223" t="e">
            <v>#REF!</v>
          </cell>
        </row>
        <row r="224">
          <cell r="A224">
            <v>221</v>
          </cell>
          <cell r="R224">
            <v>11.200652373903418</v>
          </cell>
          <cell r="S224">
            <v>14.934838972282861</v>
          </cell>
          <cell r="X224" t="e">
            <v>#REF!</v>
          </cell>
          <cell r="Y224" t="e">
            <v>#REF!</v>
          </cell>
          <cell r="Z224" t="e">
            <v>#REF!</v>
          </cell>
          <cell r="AA224" t="e">
            <v>#REF!</v>
          </cell>
          <cell r="AB224" t="e">
            <v>#REF!</v>
          </cell>
          <cell r="AC224" t="e">
            <v>#REF!</v>
          </cell>
        </row>
        <row r="225">
          <cell r="A225">
            <v>222</v>
          </cell>
          <cell r="R225">
            <v>11.205420572052438</v>
          </cell>
          <cell r="S225">
            <v>14.918029051114821</v>
          </cell>
          <cell r="X225" t="e">
            <v>#REF!</v>
          </cell>
          <cell r="Y225" t="e">
            <v>#REF!</v>
          </cell>
          <cell r="Z225" t="e">
            <v>#REF!</v>
          </cell>
          <cell r="AA225" t="e">
            <v>#REF!</v>
          </cell>
          <cell r="AB225" t="e">
            <v>#REF!</v>
          </cell>
          <cell r="AC225" t="e">
            <v>#REF!</v>
          </cell>
        </row>
        <row r="226">
          <cell r="A226">
            <v>223</v>
          </cell>
          <cell r="R226">
            <v>11.210188770201459</v>
          </cell>
          <cell r="S226">
            <v>14.901391273626086</v>
          </cell>
          <cell r="X226" t="e">
            <v>#REF!</v>
          </cell>
          <cell r="Y226" t="e">
            <v>#REF!</v>
          </cell>
          <cell r="Z226" t="e">
            <v>#REF!</v>
          </cell>
          <cell r="AA226" t="e">
            <v>#REF!</v>
          </cell>
          <cell r="AB226" t="e">
            <v>#REF!</v>
          </cell>
          <cell r="AC226" t="e">
            <v>#REF!</v>
          </cell>
        </row>
        <row r="227">
          <cell r="A227">
            <v>224</v>
          </cell>
          <cell r="R227">
            <v>11.21495696835048</v>
          </cell>
          <cell r="S227">
            <v>14.88492333432095</v>
          </cell>
          <cell r="X227" t="e">
            <v>#REF!</v>
          </cell>
          <cell r="Y227" t="e">
            <v>#REF!</v>
          </cell>
          <cell r="Z227" t="e">
            <v>#REF!</v>
          </cell>
          <cell r="AA227" t="e">
            <v>#REF!</v>
          </cell>
          <cell r="AB227" t="e">
            <v>#REF!</v>
          </cell>
          <cell r="AC227" t="e">
            <v>#REF!</v>
          </cell>
        </row>
        <row r="228">
          <cell r="A228">
            <v>225</v>
          </cell>
          <cell r="R228">
            <v>11.219725166499499</v>
          </cell>
          <cell r="S228">
            <v>14.868622968690303</v>
          </cell>
          <cell r="X228" t="e">
            <v>#REF!</v>
          </cell>
          <cell r="Y228" t="e">
            <v>#REF!</v>
          </cell>
          <cell r="Z228" t="e">
            <v>#REF!</v>
          </cell>
          <cell r="AA228" t="e">
            <v>#REF!</v>
          </cell>
          <cell r="AB228" t="e">
            <v>#REF!</v>
          </cell>
          <cell r="AC228" t="e">
            <v>#REF!</v>
          </cell>
        </row>
        <row r="229">
          <cell r="A229">
            <v>226</v>
          </cell>
          <cell r="R229">
            <v>11.224493364648518</v>
          </cell>
          <cell r="S229">
            <v>14.852487952304832</v>
          </cell>
          <cell r="X229" t="e">
            <v>#REF!</v>
          </cell>
          <cell r="Y229" t="e">
            <v>#REF!</v>
          </cell>
          <cell r="Z229" t="e">
            <v>#REF!</v>
          </cell>
          <cell r="AA229" t="e">
            <v>#REF!</v>
          </cell>
          <cell r="AB229" t="e">
            <v>#REF!</v>
          </cell>
          <cell r="AC229" t="e">
            <v>#REF!</v>
          </cell>
        </row>
        <row r="230">
          <cell r="A230">
            <v>227</v>
          </cell>
          <cell r="R230">
            <v>11.229261562797538</v>
          </cell>
          <cell r="S230">
            <v>14.836516099932227</v>
          </cell>
          <cell r="X230" t="e">
            <v>#REF!</v>
          </cell>
          <cell r="Y230" t="e">
            <v>#REF!</v>
          </cell>
          <cell r="Z230" t="e">
            <v>#REF!</v>
          </cell>
          <cell r="AA230" t="e">
            <v>#REF!</v>
          </cell>
          <cell r="AB230" t="e">
            <v>#REF!</v>
          </cell>
          <cell r="AC230" t="e">
            <v>#REF!</v>
          </cell>
        </row>
        <row r="231">
          <cell r="A231">
            <v>228</v>
          </cell>
          <cell r="R231">
            <v>11.234029760946559</v>
          </cell>
          <cell r="S231">
            <v>14.820705264677578</v>
          </cell>
          <cell r="X231" t="e">
            <v>#REF!</v>
          </cell>
          <cell r="Y231" t="e">
            <v>#REF!</v>
          </cell>
          <cell r="Z231" t="e">
            <v>#REF!</v>
          </cell>
          <cell r="AA231" t="e">
            <v>#REF!</v>
          </cell>
          <cell r="AB231" t="e">
            <v>#REF!</v>
          </cell>
          <cell r="AC231" t="e">
            <v>#REF!</v>
          </cell>
        </row>
        <row r="232">
          <cell r="A232">
            <v>229</v>
          </cell>
          <cell r="R232">
            <v>11.23879795909558</v>
          </cell>
          <cell r="S232">
            <v>14.805053337146328</v>
          </cell>
          <cell r="X232" t="e">
            <v>#REF!</v>
          </cell>
          <cell r="Y232" t="e">
            <v>#REF!</v>
          </cell>
          <cell r="Z232" t="e">
            <v>#REF!</v>
          </cell>
          <cell r="AA232" t="e">
            <v>#REF!</v>
          </cell>
          <cell r="AB232" t="e">
            <v>#REF!</v>
          </cell>
          <cell r="AC232" t="e">
            <v>#REF!</v>
          </cell>
        </row>
        <row r="233">
          <cell r="A233">
            <v>230</v>
          </cell>
          <cell r="R233">
            <v>11.243566157244599</v>
          </cell>
          <cell r="S233">
            <v>14.78955824462904</v>
          </cell>
          <cell r="X233" t="e">
            <v>#REF!</v>
          </cell>
          <cell r="Y233" t="e">
            <v>#REF!</v>
          </cell>
          <cell r="Z233" t="e">
            <v>#REF!</v>
          </cell>
          <cell r="AA233" t="e">
            <v>#REF!</v>
          </cell>
          <cell r="AB233" t="e">
            <v>#REF!</v>
          </cell>
          <cell r="AC233" t="e">
            <v>#REF!</v>
          </cell>
        </row>
        <row r="234">
          <cell r="A234">
            <v>231</v>
          </cell>
          <cell r="R234">
            <v>11.248334355393618</v>
          </cell>
          <cell r="S234">
            <v>14.774217950307351</v>
          </cell>
          <cell r="X234" t="e">
            <v>#REF!</v>
          </cell>
          <cell r="Y234" t="e">
            <v>#REF!</v>
          </cell>
          <cell r="Z234" t="e">
            <v>#REF!</v>
          </cell>
          <cell r="AA234" t="e">
            <v>#REF!</v>
          </cell>
          <cell r="AB234" t="e">
            <v>#REF!</v>
          </cell>
          <cell r="AC234" t="e">
            <v>#REF!</v>
          </cell>
        </row>
        <row r="235">
          <cell r="A235">
            <v>232</v>
          </cell>
          <cell r="R235">
            <v>11.253102553542639</v>
          </cell>
          <cell r="S235">
            <v>14.759030452480456</v>
          </cell>
          <cell r="X235" t="e">
            <v>#REF!</v>
          </cell>
          <cell r="Y235" t="e">
            <v>#REF!</v>
          </cell>
          <cell r="Z235" t="e">
            <v>#REF!</v>
          </cell>
          <cell r="AA235" t="e">
            <v>#REF!</v>
          </cell>
          <cell r="AB235" t="e">
            <v>#REF!</v>
          </cell>
          <cell r="AC235" t="e">
            <v>#REF!</v>
          </cell>
        </row>
        <row r="236">
          <cell r="A236">
            <v>233</v>
          </cell>
          <cell r="R236">
            <v>11.257870751691659</v>
          </cell>
          <cell r="S236">
            <v>14.743993783811517</v>
          </cell>
          <cell r="X236" t="e">
            <v>#REF!</v>
          </cell>
          <cell r="Y236" t="e">
            <v>#REF!</v>
          </cell>
          <cell r="Z236" t="e">
            <v>#REF!</v>
          </cell>
          <cell r="AA236" t="e">
            <v>#REF!</v>
          </cell>
          <cell r="AB236" t="e">
            <v>#REF!</v>
          </cell>
          <cell r="AC236" t="e">
            <v>#REF!</v>
          </cell>
        </row>
        <row r="237">
          <cell r="A237">
            <v>234</v>
          </cell>
          <cell r="R237">
            <v>11.26263894984068</v>
          </cell>
          <cell r="S237">
            <v>14.729106010593375</v>
          </cell>
          <cell r="X237" t="e">
            <v>#REF!</v>
          </cell>
          <cell r="Y237" t="e">
            <v>#REF!</v>
          </cell>
          <cell r="Z237" t="e">
            <v>#REF!</v>
          </cell>
          <cell r="AA237" t="e">
            <v>#REF!</v>
          </cell>
          <cell r="AB237" t="e">
            <v>#REF!</v>
          </cell>
          <cell r="AC237" t="e">
            <v>#REF!</v>
          </cell>
        </row>
        <row r="238">
          <cell r="A238">
            <v>235</v>
          </cell>
          <cell r="R238">
            <v>11.267407147989699</v>
          </cell>
          <cell r="S238">
            <v>14.714365232033041</v>
          </cell>
          <cell r="X238" t="e">
            <v>#REF!</v>
          </cell>
          <cell r="Y238" t="e">
            <v>#REF!</v>
          </cell>
          <cell r="Z238" t="e">
            <v>#REF!</v>
          </cell>
          <cell r="AA238" t="e">
            <v>#REF!</v>
          </cell>
          <cell r="AB238" t="e">
            <v>#REF!</v>
          </cell>
          <cell r="AC238" t="e">
            <v>#REF!</v>
          </cell>
        </row>
        <row r="239">
          <cell r="A239">
            <v>236</v>
          </cell>
          <cell r="R239">
            <v>11.272175346138718</v>
          </cell>
          <cell r="S239">
            <v>14.699769579554362</v>
          </cell>
          <cell r="X239" t="e">
            <v>#REF!</v>
          </cell>
          <cell r="Y239" t="e">
            <v>#REF!</v>
          </cell>
          <cell r="Z239" t="e">
            <v>#REF!</v>
          </cell>
          <cell r="AA239" t="e">
            <v>#REF!</v>
          </cell>
          <cell r="AB239" t="e">
            <v>#REF!</v>
          </cell>
          <cell r="AC239" t="e">
            <v>#REF!</v>
          </cell>
        </row>
        <row r="240">
          <cell r="A240">
            <v>237</v>
          </cell>
          <cell r="R240">
            <v>11.276943544287738</v>
          </cell>
          <cell r="S240">
            <v>14.685317216118323</v>
          </cell>
          <cell r="X240" t="e">
            <v>#REF!</v>
          </cell>
          <cell r="Y240" t="e">
            <v>#REF!</v>
          </cell>
          <cell r="Z240" t="e">
            <v>#REF!</v>
          </cell>
          <cell r="AA240" t="e">
            <v>#REF!</v>
          </cell>
          <cell r="AB240" t="e">
            <v>#REF!</v>
          </cell>
          <cell r="AC240" t="e">
            <v>#REF!</v>
          </cell>
        </row>
        <row r="241">
          <cell r="A241">
            <v>238</v>
          </cell>
          <cell r="R241">
            <v>11.281711742436759</v>
          </cell>
          <cell r="S241">
            <v>14.671006335560522</v>
          </cell>
          <cell r="X241" t="e">
            <v>#REF!</v>
          </cell>
          <cell r="Y241" t="e">
            <v>#REF!</v>
          </cell>
          <cell r="Z241" t="e">
            <v>#REF!</v>
          </cell>
          <cell r="AA241" t="e">
            <v>#REF!</v>
          </cell>
          <cell r="AB241" t="e">
            <v>#REF!</v>
          </cell>
          <cell r="AC241" t="e">
            <v>#REF!</v>
          </cell>
        </row>
        <row r="242">
          <cell r="A242">
            <v>239</v>
          </cell>
          <cell r="R242">
            <v>11.286479940585778</v>
          </cell>
          <cell r="S242">
            <v>14.656835161945251</v>
          </cell>
          <cell r="X242" t="e">
            <v>#REF!</v>
          </cell>
          <cell r="Y242" t="e">
            <v>#REF!</v>
          </cell>
          <cell r="Z242" t="e">
            <v>#REF!</v>
          </cell>
          <cell r="AA242" t="e">
            <v>#REF!</v>
          </cell>
          <cell r="AB242" t="e">
            <v>#REF!</v>
          </cell>
          <cell r="AC242" t="e">
            <v>#REF!</v>
          </cell>
        </row>
        <row r="243">
          <cell r="A243">
            <v>240</v>
          </cell>
          <cell r="R243">
            <v>11.291248138734797</v>
          </cell>
          <cell r="S243">
            <v>14.64280194893573</v>
          </cell>
          <cell r="X243" t="e">
            <v>#REF!</v>
          </cell>
          <cell r="Y243" t="e">
            <v>#REF!</v>
          </cell>
          <cell r="Z243" t="e">
            <v>#REF!</v>
          </cell>
          <cell r="AA243" t="e">
            <v>#REF!</v>
          </cell>
          <cell r="AB243" t="e">
            <v>#REF!</v>
          </cell>
          <cell r="AC243" t="e">
            <v>#REF!</v>
          </cell>
        </row>
        <row r="244">
          <cell r="A244">
            <v>241</v>
          </cell>
          <cell r="R244">
            <v>11.296016336883818</v>
          </cell>
          <cell r="S244">
            <v>14.628904979180021</v>
          </cell>
          <cell r="X244" t="e">
            <v>#REF!</v>
          </cell>
          <cell r="Y244" t="e">
            <v>#REF!</v>
          </cell>
          <cell r="Z244" t="e">
            <v>#REF!</v>
          </cell>
          <cell r="AA244" t="e">
            <v>#REF!</v>
          </cell>
          <cell r="AB244" t="e">
            <v>#REF!</v>
          </cell>
          <cell r="AC244" t="e">
            <v>#REF!</v>
          </cell>
        </row>
        <row r="245">
          <cell r="A245">
            <v>242</v>
          </cell>
          <cell r="R245">
            <v>11.300784535032838</v>
          </cell>
          <cell r="S245">
            <v>14.615142563712164</v>
          </cell>
          <cell r="X245" t="e">
            <v>#REF!</v>
          </cell>
          <cell r="Y245" t="e">
            <v>#REF!</v>
          </cell>
          <cell r="Z245" t="e">
            <v>#REF!</v>
          </cell>
          <cell r="AA245" t="e">
            <v>#REF!</v>
          </cell>
          <cell r="AB245" t="e">
            <v>#REF!</v>
          </cell>
          <cell r="AC245" t="e">
            <v>#REF!</v>
          </cell>
        </row>
        <row r="246">
          <cell r="A246">
            <v>243</v>
          </cell>
          <cell r="R246">
            <v>11.305552733181859</v>
          </cell>
          <cell r="S246">
            <v>14.601513041368111</v>
          </cell>
          <cell r="X246" t="e">
            <v>#REF!</v>
          </cell>
          <cell r="Y246" t="e">
            <v>#REF!</v>
          </cell>
          <cell r="Z246" t="e">
            <v>#REF!</v>
          </cell>
          <cell r="AA246" t="e">
            <v>#REF!</v>
          </cell>
          <cell r="AB246" t="e">
            <v>#REF!</v>
          </cell>
          <cell r="AC246" t="e">
            <v>#REF!</v>
          </cell>
        </row>
        <row r="247">
          <cell r="A247">
            <v>244</v>
          </cell>
          <cell r="R247">
            <v>11.310320931330878</v>
          </cell>
          <cell r="S247">
            <v>14.588014778216012</v>
          </cell>
          <cell r="X247" t="e">
            <v>#REF!</v>
          </cell>
          <cell r="Y247" t="e">
            <v>#REF!</v>
          </cell>
          <cell r="Z247" t="e">
            <v>#REF!</v>
          </cell>
          <cell r="AA247" t="e">
            <v>#REF!</v>
          </cell>
          <cell r="AB247" t="e">
            <v>#REF!</v>
          </cell>
          <cell r="AC247" t="e">
            <v>#REF!</v>
          </cell>
        </row>
        <row r="248">
          <cell r="A248">
            <v>245</v>
          </cell>
          <cell r="R248">
            <v>11.315089129479897</v>
          </cell>
          <cell r="S248">
            <v>14.574646167000457</v>
          </cell>
          <cell r="X248" t="e">
            <v>#REF!</v>
          </cell>
          <cell r="Y248" t="e">
            <v>#REF!</v>
          </cell>
          <cell r="Z248" t="e">
            <v>#REF!</v>
          </cell>
          <cell r="AA248" t="e">
            <v>#REF!</v>
          </cell>
          <cell r="AB248" t="e">
            <v>#REF!</v>
          </cell>
          <cell r="AC248" t="e">
            <v>#REF!</v>
          </cell>
        </row>
        <row r="249">
          <cell r="A249">
            <v>246</v>
          </cell>
          <cell r="R249">
            <v>11.319857327628918</v>
          </cell>
          <cell r="S249">
            <v>14.561405626600269</v>
          </cell>
          <cell r="X249" t="e">
            <v>#REF!</v>
          </cell>
          <cell r="Y249" t="e">
            <v>#REF!</v>
          </cell>
          <cell r="Z249" t="e">
            <v>#REF!</v>
          </cell>
          <cell r="AA249" t="e">
            <v>#REF!</v>
          </cell>
          <cell r="AB249" t="e">
            <v>#REF!</v>
          </cell>
          <cell r="AC249" t="e">
            <v>#REF!</v>
          </cell>
        </row>
        <row r="250">
          <cell r="A250">
            <v>247</v>
          </cell>
          <cell r="R250">
            <v>11.32462552577794</v>
          </cell>
          <cell r="S250">
            <v>14.548291601499477</v>
          </cell>
          <cell r="X250" t="e">
            <v>#REF!</v>
          </cell>
          <cell r="Y250" t="e">
            <v>#REF!</v>
          </cell>
          <cell r="Z250" t="e">
            <v>#REF!</v>
          </cell>
          <cell r="AA250" t="e">
            <v>#REF!</v>
          </cell>
          <cell r="AB250" t="e">
            <v>#REF!</v>
          </cell>
          <cell r="AC250" t="e">
            <v>#REF!</v>
          </cell>
        </row>
        <row r="251">
          <cell r="A251">
            <v>248</v>
          </cell>
          <cell r="R251">
            <v>11.329393723926959</v>
          </cell>
          <cell r="S251">
            <v>14.53530256127106</v>
          </cell>
          <cell r="X251" t="e">
            <v>#REF!</v>
          </cell>
          <cell r="Y251" t="e">
            <v>#REF!</v>
          </cell>
          <cell r="Z251" t="e">
            <v>#REF!</v>
          </cell>
          <cell r="AA251" t="e">
            <v>#REF!</v>
          </cell>
          <cell r="AB251" t="e">
            <v>#REF!</v>
          </cell>
          <cell r="AC251" t="e">
            <v>#REF!</v>
          </cell>
        </row>
        <row r="252">
          <cell r="A252">
            <v>249</v>
          </cell>
          <cell r="R252">
            <v>11.334161922075978</v>
          </cell>
          <cell r="S252">
            <v>14.522437000073189</v>
          </cell>
          <cell r="X252" t="e">
            <v>#REF!</v>
          </cell>
          <cell r="Y252" t="e">
            <v>#REF!</v>
          </cell>
          <cell r="Z252" t="e">
            <v>#REF!</v>
          </cell>
          <cell r="AA252" t="e">
            <v>#REF!</v>
          </cell>
          <cell r="AB252" t="e">
            <v>#REF!</v>
          </cell>
          <cell r="AC252" t="e">
            <v>#REF!</v>
          </cell>
        </row>
        <row r="253">
          <cell r="A253">
            <v>250</v>
          </cell>
          <cell r="R253">
            <v>11.338930120224999</v>
          </cell>
          <cell r="S253">
            <v>14.509693436157496</v>
          </cell>
          <cell r="X253" t="e">
            <v>#REF!</v>
          </cell>
          <cell r="Y253" t="e">
            <v>#REF!</v>
          </cell>
          <cell r="Z253" t="e">
            <v>#REF!</v>
          </cell>
          <cell r="AA253" t="e">
            <v>#REF!</v>
          </cell>
          <cell r="AB253" t="e">
            <v>#REF!</v>
          </cell>
          <cell r="AC253" t="e">
            <v>#REF!</v>
          </cell>
        </row>
        <row r="254">
          <cell r="A254">
            <v>251</v>
          </cell>
          <cell r="R254">
            <v>11.343698318374019</v>
          </cell>
          <cell r="S254">
            <v>14.49707041138914</v>
          </cell>
          <cell r="X254" t="e">
            <v>#REF!</v>
          </cell>
          <cell r="Y254" t="e">
            <v>#REF!</v>
          </cell>
          <cell r="Z254" t="e">
            <v>#REF!</v>
          </cell>
          <cell r="AA254" t="e">
            <v>#REF!</v>
          </cell>
          <cell r="AB254" t="e">
            <v>#REF!</v>
          </cell>
          <cell r="AC254" t="e">
            <v>#REF!</v>
          </cell>
        </row>
        <row r="255">
          <cell r="A255">
            <v>252</v>
          </cell>
          <cell r="R255">
            <v>11.34846651652304</v>
          </cell>
          <cell r="S255">
            <v>14.484566490778269</v>
          </cell>
          <cell r="X255" t="e">
            <v>#REF!</v>
          </cell>
          <cell r="Y255" t="e">
            <v>#REF!</v>
          </cell>
          <cell r="Z255" t="e">
            <v>#REF!</v>
          </cell>
          <cell r="AA255" t="e">
            <v>#REF!</v>
          </cell>
          <cell r="AB255" t="e">
            <v>#REF!</v>
          </cell>
          <cell r="AC255" t="e">
            <v>#REF!</v>
          </cell>
        </row>
        <row r="256">
          <cell r="A256">
            <v>253</v>
          </cell>
          <cell r="R256">
            <v>11.353234714672059</v>
          </cell>
          <cell r="S256">
            <v>14.47218026202261</v>
          </cell>
          <cell r="X256" t="e">
            <v>#REF!</v>
          </cell>
          <cell r="Y256" t="e">
            <v>#REF!</v>
          </cell>
          <cell r="Z256" t="e">
            <v>#REF!</v>
          </cell>
          <cell r="AA256" t="e">
            <v>#REF!</v>
          </cell>
          <cell r="AB256" t="e">
            <v>#REF!</v>
          </cell>
          <cell r="AC256" t="e">
            <v>#REF!</v>
          </cell>
        </row>
        <row r="257">
          <cell r="A257">
            <v>254</v>
          </cell>
          <cell r="R257">
            <v>11.358002912821078</v>
          </cell>
          <cell r="S257">
            <v>14.459910335060892</v>
          </cell>
          <cell r="X257" t="e">
            <v>#REF!</v>
          </cell>
          <cell r="Y257" t="e">
            <v>#REF!</v>
          </cell>
          <cell r="Z257" t="e">
            <v>#REF!</v>
          </cell>
          <cell r="AA257" t="e">
            <v>#REF!</v>
          </cell>
          <cell r="AB257" t="e">
            <v>#REF!</v>
          </cell>
          <cell r="AC257" t="e">
            <v>#REF!</v>
          </cell>
        </row>
        <row r="258">
          <cell r="A258">
            <v>255</v>
          </cell>
          <cell r="R258">
            <v>11.362771110970099</v>
          </cell>
          <cell r="S258">
            <v>14.447755341636716</v>
          </cell>
          <cell r="X258" t="e">
            <v>#REF!</v>
          </cell>
          <cell r="Y258" t="e">
            <v>#REF!</v>
          </cell>
          <cell r="Z258" t="e">
            <v>#REF!</v>
          </cell>
          <cell r="AA258" t="e">
            <v>#REF!</v>
          </cell>
          <cell r="AB258" t="e">
            <v>#REF!</v>
          </cell>
          <cell r="AC258" t="e">
            <v>#REF!</v>
          </cell>
        </row>
        <row r="259">
          <cell r="A259">
            <v>256</v>
          </cell>
          <cell r="R259">
            <v>11.367539309119119</v>
          </cell>
          <cell r="S259">
            <v>14.435713934872686</v>
          </cell>
          <cell r="X259" t="e">
            <v>#REF!</v>
          </cell>
          <cell r="Y259" t="e">
            <v>#REF!</v>
          </cell>
          <cell r="Z259" t="e">
            <v>#REF!</v>
          </cell>
          <cell r="AA259" t="e">
            <v>#REF!</v>
          </cell>
          <cell r="AB259" t="e">
            <v>#REF!</v>
          </cell>
          <cell r="AC259" t="e">
            <v>#REF!</v>
          </cell>
        </row>
        <row r="260">
          <cell r="A260">
            <v>257</v>
          </cell>
          <cell r="R260">
            <v>11.37230750726814</v>
          </cell>
          <cell r="S260">
            <v>14.423784788854478</v>
          </cell>
          <cell r="X260" t="e">
            <v>#REF!</v>
          </cell>
          <cell r="Y260" t="e">
            <v>#REF!</v>
          </cell>
          <cell r="Z260" t="e">
            <v>#REF!</v>
          </cell>
          <cell r="AA260" t="e">
            <v>#REF!</v>
          </cell>
          <cell r="AB260" t="e">
            <v>#REF!</v>
          </cell>
          <cell r="AC260" t="e">
            <v>#REF!</v>
          </cell>
        </row>
        <row r="261">
          <cell r="A261">
            <v>258</v>
          </cell>
          <cell r="R261">
            <v>11.377075705417159</v>
          </cell>
          <cell r="S261">
            <v>14.411966598224584</v>
          </cell>
          <cell r="X261" t="e">
            <v>#REF!</v>
          </cell>
          <cell r="Y261" t="e">
            <v>#REF!</v>
          </cell>
          <cell r="Z261" t="e">
            <v>#REF!</v>
          </cell>
          <cell r="AA261" t="e">
            <v>#REF!</v>
          </cell>
          <cell r="AB261" t="e">
            <v>#REF!</v>
          </cell>
          <cell r="AC261" t="e">
            <v>#REF!</v>
          </cell>
        </row>
        <row r="262">
          <cell r="A262">
            <v>259</v>
          </cell>
          <cell r="R262">
            <v>11.38184390356618</v>
          </cell>
          <cell r="S262">
            <v>14.400258077785464</v>
          </cell>
          <cell r="X262" t="e">
            <v>#REF!</v>
          </cell>
          <cell r="Y262" t="e">
            <v>#REF!</v>
          </cell>
          <cell r="Z262" t="e">
            <v>#REF!</v>
          </cell>
          <cell r="AA262" t="e">
            <v>#REF!</v>
          </cell>
          <cell r="AB262" t="e">
            <v>#REF!</v>
          </cell>
          <cell r="AC262" t="e">
            <v>#REF!</v>
          </cell>
        </row>
        <row r="263">
          <cell r="A263">
            <v>260</v>
          </cell>
          <cell r="R263">
            <v>11.386612101715199</v>
          </cell>
          <cell r="S263">
            <v>14.388657962111832</v>
          </cell>
          <cell r="X263" t="e">
            <v>#REF!</v>
          </cell>
          <cell r="Y263" t="e">
            <v>#REF!</v>
          </cell>
          <cell r="Z263" t="e">
            <v>#REF!</v>
          </cell>
          <cell r="AA263" t="e">
            <v>#REF!</v>
          </cell>
          <cell r="AB263" t="e">
            <v>#REF!</v>
          </cell>
          <cell r="AC263" t="e">
            <v>#REF!</v>
          </cell>
        </row>
        <row r="264">
          <cell r="A264">
            <v>261</v>
          </cell>
          <cell r="R264">
            <v>11.39138029986422</v>
          </cell>
          <cell r="S264">
            <v>14.377165005171896</v>
          </cell>
          <cell r="X264" t="e">
            <v>#REF!</v>
          </cell>
          <cell r="Y264" t="e">
            <v>#REF!</v>
          </cell>
          <cell r="Z264" t="e">
            <v>#REF!</v>
          </cell>
          <cell r="AA264" t="e">
            <v>#REF!</v>
          </cell>
          <cell r="AB264" t="e">
            <v>#REF!</v>
          </cell>
          <cell r="AC264" t="e">
            <v>#REF!</v>
          </cell>
        </row>
        <row r="265">
          <cell r="A265">
            <v>262</v>
          </cell>
          <cell r="R265">
            <v>11.396148498013238</v>
          </cell>
          <cell r="S265">
            <v>14.365777979957265</v>
          </cell>
          <cell r="X265" t="e">
            <v>#REF!</v>
          </cell>
          <cell r="Y265" t="e">
            <v>#REF!</v>
          </cell>
          <cell r="Z265" t="e">
            <v>#REF!</v>
          </cell>
          <cell r="AA265" t="e">
            <v>#REF!</v>
          </cell>
          <cell r="AB265" t="e">
            <v>#REF!</v>
          </cell>
          <cell r="AC265" t="e">
            <v>#REF!</v>
          </cell>
        </row>
        <row r="266">
          <cell r="A266">
            <v>263</v>
          </cell>
          <cell r="R266">
            <v>11.400916696162257</v>
          </cell>
          <cell r="S266">
            <v>14.354495678121266</v>
          </cell>
          <cell r="X266" t="e">
            <v>#REF!</v>
          </cell>
          <cell r="Y266" t="e">
            <v>#REF!</v>
          </cell>
          <cell r="Z266" t="e">
            <v>#REF!</v>
          </cell>
          <cell r="AA266" t="e">
            <v>#REF!</v>
          </cell>
          <cell r="AB266" t="e">
            <v>#REF!</v>
          </cell>
          <cell r="AC266" t="e">
            <v>#REF!</v>
          </cell>
        </row>
        <row r="267">
          <cell r="A267">
            <v>264</v>
          </cell>
          <cell r="R267">
            <v>11.405684894311278</v>
          </cell>
          <cell r="S267">
            <v>14.343316909625488</v>
          </cell>
          <cell r="X267" t="e">
            <v>#REF!</v>
          </cell>
          <cell r="Y267" t="e">
            <v>#REF!</v>
          </cell>
          <cell r="Z267" t="e">
            <v>#REF!</v>
          </cell>
          <cell r="AA267" t="e">
            <v>#REF!</v>
          </cell>
          <cell r="AB267" t="e">
            <v>#REF!</v>
          </cell>
          <cell r="AC267" t="e">
            <v>#REF!</v>
          </cell>
        </row>
        <row r="268">
          <cell r="A268">
            <v>265</v>
          </cell>
          <cell r="R268">
            <v>11.410453092460298</v>
          </cell>
          <cell r="S268">
            <v>14.332240502394392</v>
          </cell>
          <cell r="X268" t="e">
            <v>#REF!</v>
          </cell>
          <cell r="Y268" t="e">
            <v>#REF!</v>
          </cell>
          <cell r="Z268" t="e">
            <v>#REF!</v>
          </cell>
          <cell r="AA268" t="e">
            <v>#REF!</v>
          </cell>
          <cell r="AB268" t="e">
            <v>#REF!</v>
          </cell>
          <cell r="AC268" t="e">
            <v>#REF!</v>
          </cell>
        </row>
        <row r="269">
          <cell r="A269">
            <v>266</v>
          </cell>
          <cell r="R269">
            <v>11.415221290609319</v>
          </cell>
          <cell r="S269">
            <v>14.321265301977629</v>
          </cell>
          <cell r="X269" t="e">
            <v>#REF!</v>
          </cell>
          <cell r="Y269" t="e">
            <v>#REF!</v>
          </cell>
          <cell r="Z269" t="e">
            <v>#REF!</v>
          </cell>
          <cell r="AA269" t="e">
            <v>#REF!</v>
          </cell>
          <cell r="AB269" t="e">
            <v>#REF!</v>
          </cell>
          <cell r="AC269" t="e">
            <v>#REF!</v>
          </cell>
        </row>
        <row r="270">
          <cell r="A270">
            <v>267</v>
          </cell>
          <cell r="R270">
            <v>11.41998948875834</v>
          </cell>
          <cell r="S270">
            <v>14.310390171219975</v>
          </cell>
          <cell r="X270" t="e">
            <v>#REF!</v>
          </cell>
          <cell r="Y270" t="e">
            <v>#REF!</v>
          </cell>
          <cell r="Z270" t="e">
            <v>#REF!</v>
          </cell>
          <cell r="AA270" t="e">
            <v>#REF!</v>
          </cell>
          <cell r="AB270" t="e">
            <v>#REF!</v>
          </cell>
          <cell r="AC270" t="e">
            <v>#REF!</v>
          </cell>
        </row>
        <row r="271">
          <cell r="A271">
            <v>268</v>
          </cell>
          <cell r="R271">
            <v>11.424757686907359</v>
          </cell>
          <cell r="S271">
            <v>14.299613989938678</v>
          </cell>
          <cell r="X271" t="e">
            <v>#REF!</v>
          </cell>
          <cell r="Y271" t="e">
            <v>#REF!</v>
          </cell>
          <cell r="Z271" t="e">
            <v>#REF!</v>
          </cell>
          <cell r="AA271" t="e">
            <v>#REF!</v>
          </cell>
          <cell r="AB271" t="e">
            <v>#REF!</v>
          </cell>
          <cell r="AC271" t="e">
            <v>#REF!</v>
          </cell>
        </row>
        <row r="272">
          <cell r="A272">
            <v>269</v>
          </cell>
          <cell r="R272">
            <v>11.429525885056378</v>
          </cell>
          <cell r="S272">
            <v>14.288935654607984</v>
          </cell>
          <cell r="X272" t="e">
            <v>#REF!</v>
          </cell>
          <cell r="Y272" t="e">
            <v>#REF!</v>
          </cell>
          <cell r="Z272" t="e">
            <v>#REF!</v>
          </cell>
          <cell r="AA272" t="e">
            <v>#REF!</v>
          </cell>
          <cell r="AB272" t="e">
            <v>#REF!</v>
          </cell>
          <cell r="AC272" t="e">
            <v>#REF!</v>
          </cell>
        </row>
        <row r="273">
          <cell r="A273">
            <v>270</v>
          </cell>
          <cell r="R273">
            <v>11.434294083205399</v>
          </cell>
          <cell r="S273">
            <v>14.278354078050661</v>
          </cell>
          <cell r="X273" t="e">
            <v>#REF!</v>
          </cell>
          <cell r="Y273" t="e">
            <v>#REF!</v>
          </cell>
          <cell r="Z273" t="e">
            <v>#REF!</v>
          </cell>
          <cell r="AA273" t="e">
            <v>#REF!</v>
          </cell>
          <cell r="AB273" t="e">
            <v>#REF!</v>
          </cell>
          <cell r="AC273" t="e">
            <v>#REF!</v>
          </cell>
        </row>
        <row r="274">
          <cell r="A274">
            <v>271</v>
          </cell>
          <cell r="R274">
            <v>11.439062281354419</v>
          </cell>
          <cell r="S274">
            <v>14.267868189136379</v>
          </cell>
          <cell r="X274" t="e">
            <v>#REF!</v>
          </cell>
          <cell r="Y274" t="e">
            <v>#REF!</v>
          </cell>
          <cell r="Z274" t="e">
            <v>#REF!</v>
          </cell>
          <cell r="AA274" t="e">
            <v>#REF!</v>
          </cell>
          <cell r="AB274" t="e">
            <v>#REF!</v>
          </cell>
          <cell r="AC274" t="e">
            <v>#REF!</v>
          </cell>
        </row>
        <row r="275">
          <cell r="A275">
            <v>272</v>
          </cell>
          <cell r="R275">
            <v>11.443830479503438</v>
          </cell>
          <cell r="S275">
            <v>14.257476932486718</v>
          </cell>
          <cell r="X275" t="e">
            <v>#REF!</v>
          </cell>
          <cell r="Y275" t="e">
            <v>#REF!</v>
          </cell>
          <cell r="Z275" t="e">
            <v>#REF!</v>
          </cell>
          <cell r="AA275" t="e">
            <v>#REF!</v>
          </cell>
          <cell r="AB275" t="e">
            <v>#REF!</v>
          </cell>
          <cell r="AC275" t="e">
            <v>#REF!</v>
          </cell>
        </row>
        <row r="276">
          <cell r="A276">
            <v>273</v>
          </cell>
          <cell r="R276">
            <v>11.448598677652461</v>
          </cell>
          <cell r="S276">
            <v>14.247179268186688</v>
          </cell>
          <cell r="X276" t="e">
            <v>#REF!</v>
          </cell>
          <cell r="Y276" t="e">
            <v>#REF!</v>
          </cell>
          <cell r="Z276" t="e">
            <v>#REF!</v>
          </cell>
          <cell r="AA276" t="e">
            <v>#REF!</v>
          </cell>
          <cell r="AB276" t="e">
            <v>#REF!</v>
          </cell>
          <cell r="AC276" t="e">
            <v>#REF!</v>
          </cell>
        </row>
        <row r="277">
          <cell r="A277">
            <v>274</v>
          </cell>
          <cell r="R277">
            <v>11.45336687580148</v>
          </cell>
          <cell r="S277">
            <v>14.236974171502528</v>
          </cell>
          <cell r="X277" t="e">
            <v>#REF!</v>
          </cell>
          <cell r="Y277" t="e">
            <v>#REF!</v>
          </cell>
          <cell r="Z277" t="e">
            <v>#REF!</v>
          </cell>
          <cell r="AA277" t="e">
            <v>#REF!</v>
          </cell>
          <cell r="AB277" t="e">
            <v>#REF!</v>
          </cell>
          <cell r="AC277" t="e">
            <v>#REF!</v>
          </cell>
        </row>
        <row r="278">
          <cell r="A278">
            <v>275</v>
          </cell>
          <cell r="R278">
            <v>11.458135073950499</v>
          </cell>
          <cell r="S278">
            <v>14.226860632605703</v>
          </cell>
          <cell r="X278" t="e">
            <v>#REF!</v>
          </cell>
          <cell r="Y278" t="e">
            <v>#REF!</v>
          </cell>
          <cell r="Z278" t="e">
            <v>#REF!</v>
          </cell>
          <cell r="AA278" t="e">
            <v>#REF!</v>
          </cell>
          <cell r="AB278" t="e">
            <v>#REF!</v>
          </cell>
          <cell r="AC278" t="e">
            <v>#REF!</v>
          </cell>
        </row>
        <row r="279">
          <cell r="A279">
            <v>276</v>
          </cell>
          <cell r="R279">
            <v>11.462903272099519</v>
          </cell>
          <cell r="S279">
            <v>14.216837656302877</v>
          </cell>
          <cell r="X279" t="e">
            <v>#REF!</v>
          </cell>
          <cell r="Y279" t="e">
            <v>#REF!</v>
          </cell>
          <cell r="Z279" t="e">
            <v>#REF!</v>
          </cell>
          <cell r="AA279" t="e">
            <v>#REF!</v>
          </cell>
          <cell r="AB279" t="e">
            <v>#REF!</v>
          </cell>
          <cell r="AC279" t="e">
            <v>#REF!</v>
          </cell>
        </row>
        <row r="280">
          <cell r="A280">
            <v>277</v>
          </cell>
          <cell r="R280">
            <v>11.46767147024854</v>
          </cell>
          <cell r="S280">
            <v>14.206904261771724</v>
          </cell>
          <cell r="X280" t="e">
            <v>#REF!</v>
          </cell>
          <cell r="Y280" t="e">
            <v>#REF!</v>
          </cell>
          <cell r="Z280" t="e">
            <v>#REF!</v>
          </cell>
          <cell r="AA280" t="e">
            <v>#REF!</v>
          </cell>
          <cell r="AB280" t="e">
            <v>#REF!</v>
          </cell>
          <cell r="AC280" t="e">
            <v>#REF!</v>
          </cell>
        </row>
        <row r="281">
          <cell r="A281">
            <v>278</v>
          </cell>
          <cell r="R281">
            <v>11.472439668397557</v>
          </cell>
          <cell r="S281">
            <v>14.197059482302485</v>
          </cell>
          <cell r="X281" t="e">
            <v>#REF!</v>
          </cell>
          <cell r="Y281" t="e">
            <v>#REF!</v>
          </cell>
          <cell r="Z281" t="e">
            <v>#REF!</v>
          </cell>
          <cell r="AA281" t="e">
            <v>#REF!</v>
          </cell>
          <cell r="AB281" t="e">
            <v>#REF!</v>
          </cell>
          <cell r="AC281" t="e">
            <v>#REF!</v>
          </cell>
        </row>
        <row r="282">
          <cell r="A282">
            <v>279</v>
          </cell>
          <cell r="R282">
            <v>11.477207866546578</v>
          </cell>
          <cell r="S282">
            <v>14.187302365045026</v>
          </cell>
          <cell r="X282" t="e">
            <v>#REF!</v>
          </cell>
          <cell r="Y282" t="e">
            <v>#REF!</v>
          </cell>
          <cell r="Z282" t="e">
            <v>#REF!</v>
          </cell>
          <cell r="AA282" t="e">
            <v>#REF!</v>
          </cell>
          <cell r="AB282" t="e">
            <v>#REF!</v>
          </cell>
          <cell r="AC282" t="e">
            <v>#REF!</v>
          </cell>
        </row>
        <row r="283">
          <cell r="A283">
            <v>280</v>
          </cell>
          <cell r="R283">
            <v>11.481976064695598</v>
          </cell>
          <cell r="S283">
            <v>14.17763197076137</v>
          </cell>
          <cell r="X283" t="e">
            <v>#REF!</v>
          </cell>
          <cell r="Y283" t="e">
            <v>#REF!</v>
          </cell>
          <cell r="Z283" t="e">
            <v>#REF!</v>
          </cell>
          <cell r="AA283" t="e">
            <v>#REF!</v>
          </cell>
          <cell r="AB283" t="e">
            <v>#REF!</v>
          </cell>
          <cell r="AC283" t="e">
            <v>#REF!</v>
          </cell>
        </row>
        <row r="284">
          <cell r="A284">
            <v>281</v>
          </cell>
          <cell r="R284">
            <v>11.486744262844619</v>
          </cell>
          <cell r="S284">
            <v>14.168047373583462</v>
          </cell>
          <cell r="X284" t="e">
            <v>#REF!</v>
          </cell>
          <cell r="Y284" t="e">
            <v>#REF!</v>
          </cell>
          <cell r="Z284" t="e">
            <v>#REF!</v>
          </cell>
          <cell r="AA284" t="e">
            <v>#REF!</v>
          </cell>
          <cell r="AB284" t="e">
            <v>#REF!</v>
          </cell>
          <cell r="AC284" t="e">
            <v>#REF!</v>
          </cell>
        </row>
        <row r="285">
          <cell r="A285">
            <v>282</v>
          </cell>
          <cell r="R285">
            <v>11.491512460993638</v>
          </cell>
          <cell r="S285">
            <v>14.158547660776145</v>
          </cell>
          <cell r="X285" t="e">
            <v>#REF!</v>
          </cell>
          <cell r="Y285" t="e">
            <v>#REF!</v>
          </cell>
          <cell r="Z285" t="e">
            <v>#REF!</v>
          </cell>
          <cell r="AA285" t="e">
            <v>#REF!</v>
          </cell>
          <cell r="AB285" t="e">
            <v>#REF!</v>
          </cell>
          <cell r="AC285" t="e">
            <v>#REF!</v>
          </cell>
        </row>
        <row r="286">
          <cell r="A286">
            <v>283</v>
          </cell>
          <cell r="R286">
            <v>11.496280659142661</v>
          </cell>
          <cell r="S286">
            <v>14.149131932505091</v>
          </cell>
          <cell r="X286" t="e">
            <v>#REF!</v>
          </cell>
          <cell r="Y286" t="e">
            <v>#REF!</v>
          </cell>
          <cell r="Z286" t="e">
            <v>#REF!</v>
          </cell>
          <cell r="AA286" t="e">
            <v>#REF!</v>
          </cell>
          <cell r="AB286" t="e">
            <v>#REF!</v>
          </cell>
          <cell r="AC286" t="e">
            <v>#REF!</v>
          </cell>
        </row>
        <row r="287">
          <cell r="A287">
            <v>284</v>
          </cell>
          <cell r="R287">
            <v>11.501048857291677</v>
          </cell>
          <cell r="S287">
            <v>14.139799301609713</v>
          </cell>
          <cell r="X287" t="e">
            <v>#REF!</v>
          </cell>
          <cell r="Y287" t="e">
            <v>#REF!</v>
          </cell>
          <cell r="Z287" t="e">
            <v>#REF!</v>
          </cell>
          <cell r="AA287" t="e">
            <v>#REF!</v>
          </cell>
          <cell r="AB287" t="e">
            <v>#REF!</v>
          </cell>
          <cell r="AC287" t="e">
            <v>#REF!</v>
          </cell>
        </row>
        <row r="288">
          <cell r="A288">
            <v>285</v>
          </cell>
          <cell r="R288">
            <v>11.505817055440698</v>
          </cell>
          <cell r="S288">
            <v>14.130548893380787</v>
          </cell>
          <cell r="X288" t="e">
            <v>#REF!</v>
          </cell>
          <cell r="Y288" t="e">
            <v>#REF!</v>
          </cell>
          <cell r="Z288" t="e">
            <v>#REF!</v>
          </cell>
          <cell r="AA288" t="e">
            <v>#REF!</v>
          </cell>
          <cell r="AB288" t="e">
            <v>#REF!</v>
          </cell>
          <cell r="AC288" t="e">
            <v>#REF!</v>
          </cell>
        </row>
        <row r="289">
          <cell r="A289">
            <v>286</v>
          </cell>
          <cell r="R289">
            <v>11.510585253589717</v>
          </cell>
          <cell r="S289">
            <v>14.121379845342798</v>
          </cell>
          <cell r="X289" t="e">
            <v>#REF!</v>
          </cell>
          <cell r="Y289" t="e">
            <v>#REF!</v>
          </cell>
          <cell r="Z289" t="e">
            <v>#REF!</v>
          </cell>
          <cell r="AA289" t="e">
            <v>#REF!</v>
          </cell>
          <cell r="AB289" t="e">
            <v>#REF!</v>
          </cell>
          <cell r="AC289" t="e">
            <v>#REF!</v>
          </cell>
        </row>
        <row r="290">
          <cell r="A290">
            <v>287</v>
          </cell>
          <cell r="R290">
            <v>11.51535345173874</v>
          </cell>
          <cell r="S290">
            <v>14.112291307040778</v>
          </cell>
          <cell r="X290" t="e">
            <v>#REF!</v>
          </cell>
          <cell r="Y290" t="e">
            <v>#REF!</v>
          </cell>
          <cell r="Z290" t="e">
            <v>#REF!</v>
          </cell>
          <cell r="AA290" t="e">
            <v>#REF!</v>
          </cell>
          <cell r="AB290" t="e">
            <v>#REF!</v>
          </cell>
          <cell r="AC290" t="e">
            <v>#REF!</v>
          </cell>
        </row>
        <row r="291">
          <cell r="A291">
            <v>288</v>
          </cell>
          <cell r="R291">
            <v>11.520121649887759</v>
          </cell>
          <cell r="S291">
            <v>14.103282439831657</v>
          </cell>
          <cell r="X291" t="e">
            <v>#REF!</v>
          </cell>
          <cell r="Y291" t="e">
            <v>#REF!</v>
          </cell>
          <cell r="Z291" t="e">
            <v>#REF!</v>
          </cell>
          <cell r="AA291" t="e">
            <v>#REF!</v>
          </cell>
          <cell r="AB291" t="e">
            <v>#REF!</v>
          </cell>
          <cell r="AC291" t="e">
            <v>#REF!</v>
          </cell>
        </row>
        <row r="292">
          <cell r="A292">
            <v>289</v>
          </cell>
          <cell r="R292">
            <v>11.52488984803678</v>
          </cell>
          <cell r="S292">
            <v>14.094352416679859</v>
          </cell>
          <cell r="X292" t="e">
            <v>#REF!</v>
          </cell>
          <cell r="Y292" t="e">
            <v>#REF!</v>
          </cell>
          <cell r="Z292" t="e">
            <v>#REF!</v>
          </cell>
          <cell r="AA292" t="e">
            <v>#REF!</v>
          </cell>
          <cell r="AB292" t="e">
            <v>#REF!</v>
          </cell>
          <cell r="AC292" t="e">
            <v>#REF!</v>
          </cell>
        </row>
        <row r="293">
          <cell r="A293">
            <v>290</v>
          </cell>
          <cell r="R293">
            <v>11.529658046185798</v>
          </cell>
          <cell r="S293">
            <v>14.085500421957208</v>
          </cell>
          <cell r="X293" t="e">
            <v>#REF!</v>
          </cell>
          <cell r="Y293" t="e">
            <v>#REF!</v>
          </cell>
          <cell r="Z293" t="e">
            <v>#REF!</v>
          </cell>
          <cell r="AA293" t="e">
            <v>#REF!</v>
          </cell>
          <cell r="AB293" t="e">
            <v>#REF!</v>
          </cell>
          <cell r="AC293" t="e">
            <v>#REF!</v>
          </cell>
        </row>
        <row r="294">
          <cell r="A294">
            <v>291</v>
          </cell>
          <cell r="R294">
            <v>11.534426244334819</v>
          </cell>
          <cell r="S294">
            <v>14.07672565124691</v>
          </cell>
          <cell r="X294" t="e">
            <v>#REF!</v>
          </cell>
          <cell r="Y294" t="e">
            <v>#REF!</v>
          </cell>
          <cell r="Z294" t="e">
            <v>#REF!</v>
          </cell>
          <cell r="AA294" t="e">
            <v>#REF!</v>
          </cell>
          <cell r="AB294" t="e">
            <v>#REF!</v>
          </cell>
          <cell r="AC294" t="e">
            <v>#REF!</v>
          </cell>
        </row>
        <row r="295">
          <cell r="A295">
            <v>292</v>
          </cell>
          <cell r="R295">
            <v>11.539194442483838</v>
          </cell>
          <cell r="S295">
            <v>14.068027311151575</v>
          </cell>
          <cell r="X295" t="e">
            <v>#REF!</v>
          </cell>
          <cell r="Y295" t="e">
            <v>#REF!</v>
          </cell>
          <cell r="Z295" t="e">
            <v>#REF!</v>
          </cell>
          <cell r="AA295" t="e">
            <v>#REF!</v>
          </cell>
          <cell r="AB295" t="e">
            <v>#REF!</v>
          </cell>
          <cell r="AC295" t="e">
            <v>#REF!</v>
          </cell>
        </row>
        <row r="296">
          <cell r="A296">
            <v>293</v>
          </cell>
          <cell r="R296">
            <v>11.543962640632859</v>
          </cell>
          <cell r="S296">
            <v>14.059404619105184</v>
          </cell>
          <cell r="X296" t="e">
            <v>#REF!</v>
          </cell>
          <cell r="Y296" t="e">
            <v>#REF!</v>
          </cell>
          <cell r="Z296" t="e">
            <v>#REF!</v>
          </cell>
          <cell r="AA296" t="e">
            <v>#REF!</v>
          </cell>
          <cell r="AB296" t="e">
            <v>#REF!</v>
          </cell>
          <cell r="AC296" t="e">
            <v>#REF!</v>
          </cell>
        </row>
        <row r="297">
          <cell r="A297">
            <v>294</v>
          </cell>
          <cell r="R297">
            <v>11.548730838781879</v>
          </cell>
          <cell r="S297">
            <v>14.050856803188863</v>
          </cell>
          <cell r="X297" t="e">
            <v>#REF!</v>
          </cell>
          <cell r="Y297" t="e">
            <v>#REF!</v>
          </cell>
          <cell r="Z297" t="e">
            <v>#REF!</v>
          </cell>
          <cell r="AA297" t="e">
            <v>#REF!</v>
          </cell>
          <cell r="AB297" t="e">
            <v>#REF!</v>
          </cell>
          <cell r="AC297" t="e">
            <v>#REF!</v>
          </cell>
        </row>
        <row r="298">
          <cell r="A298">
            <v>295</v>
          </cell>
          <cell r="R298">
            <v>11.553499036930898</v>
          </cell>
          <cell r="S298">
            <v>14.042383101950451</v>
          </cell>
          <cell r="X298" t="e">
            <v>#REF!</v>
          </cell>
          <cell r="Y298" t="e">
            <v>#REF!</v>
          </cell>
          <cell r="Z298" t="e">
            <v>#REF!</v>
          </cell>
          <cell r="AA298" t="e">
            <v>#REF!</v>
          </cell>
          <cell r="AB298" t="e">
            <v>#REF!</v>
          </cell>
          <cell r="AC298" t="e">
            <v>#REF!</v>
          </cell>
        </row>
        <row r="299">
          <cell r="A299">
            <v>296</v>
          </cell>
          <cell r="R299">
            <v>11.558267235079917</v>
          </cell>
          <cell r="S299">
            <v>14.033982764227661</v>
          </cell>
          <cell r="X299" t="e">
            <v>#REF!</v>
          </cell>
          <cell r="Y299" t="e">
            <v>#REF!</v>
          </cell>
          <cell r="Z299" t="e">
            <v>#REF!</v>
          </cell>
          <cell r="AA299" t="e">
            <v>#REF!</v>
          </cell>
          <cell r="AB299" t="e">
            <v>#REF!</v>
          </cell>
          <cell r="AC299" t="e">
            <v>#REF!</v>
          </cell>
        </row>
        <row r="300">
          <cell r="A300">
            <v>297</v>
          </cell>
          <cell r="R300">
            <v>11.56303543322894</v>
          </cell>
          <cell r="S300">
            <v>14.02565504897489</v>
          </cell>
          <cell r="X300" t="e">
            <v>#REF!</v>
          </cell>
          <cell r="Y300" t="e">
            <v>#REF!</v>
          </cell>
          <cell r="Z300" t="e">
            <v>#REF!</v>
          </cell>
          <cell r="AA300" t="e">
            <v>#REF!</v>
          </cell>
          <cell r="AB300" t="e">
            <v>#REF!</v>
          </cell>
          <cell r="AC300" t="e">
            <v>#REF!</v>
          </cell>
        </row>
        <row r="301">
          <cell r="A301">
            <v>298</v>
          </cell>
          <cell r="R301">
            <v>11.567803631377959</v>
          </cell>
          <cell r="S301">
            <v>14.01739922509344</v>
          </cell>
          <cell r="X301" t="e">
            <v>#REF!</v>
          </cell>
          <cell r="Y301" t="e">
            <v>#REF!</v>
          </cell>
          <cell r="Z301" t="e">
            <v>#REF!</v>
          </cell>
          <cell r="AA301" t="e">
            <v>#REF!</v>
          </cell>
          <cell r="AB301" t="e">
            <v>#REF!</v>
          </cell>
          <cell r="AC301" t="e">
            <v>#REF!</v>
          </cell>
        </row>
        <row r="302">
          <cell r="A302">
            <v>299</v>
          </cell>
          <cell r="R302">
            <v>11.57257182952698</v>
          </cell>
          <cell r="S302">
            <v>14.009214571265215</v>
          </cell>
          <cell r="X302" t="e">
            <v>#REF!</v>
          </cell>
          <cell r="Y302" t="e">
            <v>#REF!</v>
          </cell>
          <cell r="Z302" t="e">
            <v>#REF!</v>
          </cell>
          <cell r="AA302" t="e">
            <v>#REF!</v>
          </cell>
          <cell r="AB302" t="e">
            <v>#REF!</v>
          </cell>
          <cell r="AC302" t="e">
            <v>#REF!</v>
          </cell>
        </row>
        <row r="303">
          <cell r="A303">
            <v>300</v>
          </cell>
          <cell r="R303">
            <v>11.577340027676</v>
          </cell>
          <cell r="S303">
            <v>14.001100375789665</v>
          </cell>
          <cell r="X303" t="e">
            <v>#REF!</v>
          </cell>
          <cell r="Y303" t="e">
            <v>#REF!</v>
          </cell>
          <cell r="Z303" t="e">
            <v>#REF!</v>
          </cell>
          <cell r="AA303" t="e">
            <v>#REF!</v>
          </cell>
          <cell r="AB303" t="e">
            <v>#REF!</v>
          </cell>
          <cell r="AC303" t="e">
            <v>#REF!</v>
          </cell>
        </row>
        <row r="304">
          <cell r="A304">
            <v>301</v>
          </cell>
          <cell r="R304">
            <v>11.582108225825019</v>
          </cell>
          <cell r="S304">
            <v>13.993055936424085</v>
          </cell>
          <cell r="X304" t="e">
            <v>#REF!</v>
          </cell>
          <cell r="Y304" t="e">
            <v>#REF!</v>
          </cell>
          <cell r="Z304" t="e">
            <v>#REF!</v>
          </cell>
          <cell r="AA304" t="e">
            <v>#REF!</v>
          </cell>
          <cell r="AB304" t="e">
            <v>#REF!</v>
          </cell>
          <cell r="AC304" t="e">
            <v>#REF!</v>
          </cell>
        </row>
        <row r="305">
          <cell r="A305">
            <v>302</v>
          </cell>
          <cell r="R305">
            <v>11.586876423974038</v>
          </cell>
          <cell r="S305">
            <v>13.985080560226987</v>
          </cell>
          <cell r="X305" t="e">
            <v>#REF!</v>
          </cell>
          <cell r="Y305" t="e">
            <v>#REF!</v>
          </cell>
          <cell r="Z305" t="e">
            <v>#REF!</v>
          </cell>
          <cell r="AA305" t="e">
            <v>#REF!</v>
          </cell>
          <cell r="AB305" t="e">
            <v>#REF!</v>
          </cell>
          <cell r="AC305" t="e">
            <v>#REF!</v>
          </cell>
        </row>
        <row r="306">
          <cell r="A306">
            <v>303</v>
          </cell>
          <cell r="R306">
            <v>11.591644622123058</v>
          </cell>
          <cell r="S306">
            <v>13.977173563404616</v>
          </cell>
          <cell r="X306" t="e">
            <v>#REF!</v>
          </cell>
          <cell r="Y306" t="e">
            <v>#REF!</v>
          </cell>
          <cell r="Z306" t="e">
            <v>#REF!</v>
          </cell>
          <cell r="AA306" t="e">
            <v>#REF!</v>
          </cell>
          <cell r="AB306" t="e">
            <v>#REF!</v>
          </cell>
          <cell r="AC306" t="e">
            <v>#REF!</v>
          </cell>
        </row>
        <row r="307">
          <cell r="A307">
            <v>304</v>
          </cell>
          <cell r="R307">
            <v>11.596412820272079</v>
          </cell>
          <cell r="S307">
            <v>13.969334271160511</v>
          </cell>
          <cell r="X307" t="e">
            <v>#REF!</v>
          </cell>
          <cell r="Y307" t="e">
            <v>#REF!</v>
          </cell>
          <cell r="Z307" t="e">
            <v>#REF!</v>
          </cell>
          <cell r="AA307" t="e">
            <v>#REF!</v>
          </cell>
          <cell r="AB307" t="e">
            <v>#REF!</v>
          </cell>
          <cell r="AC307" t="e">
            <v>#REF!</v>
          </cell>
        </row>
        <row r="308">
          <cell r="A308">
            <v>305</v>
          </cell>
          <cell r="R308">
            <v>11.601181018421098</v>
          </cell>
          <cell r="S308">
            <v>13.96156201754801</v>
          </cell>
          <cell r="X308" t="e">
            <v>#REF!</v>
          </cell>
          <cell r="Y308" t="e">
            <v>#REF!</v>
          </cell>
          <cell r="Z308" t="e">
            <v>#REF!</v>
          </cell>
          <cell r="AA308" t="e">
            <v>#REF!</v>
          </cell>
          <cell r="AB308" t="e">
            <v>#REF!</v>
          </cell>
          <cell r="AC308" t="e">
            <v>#REF!</v>
          </cell>
        </row>
        <row r="309">
          <cell r="A309">
            <v>306</v>
          </cell>
          <cell r="R309">
            <v>11.605949216570121</v>
          </cell>
          <cell r="S309">
            <v>13.953856145325615</v>
          </cell>
          <cell r="X309" t="e">
            <v>#REF!</v>
          </cell>
          <cell r="Y309" t="e">
            <v>#REF!</v>
          </cell>
          <cell r="Z309" t="e">
            <v>#REF!</v>
          </cell>
          <cell r="AA309" t="e">
            <v>#REF!</v>
          </cell>
          <cell r="AB309" t="e">
            <v>#REF!</v>
          </cell>
          <cell r="AC309" t="e">
            <v>#REF!</v>
          </cell>
        </row>
        <row r="310">
          <cell r="A310">
            <v>307</v>
          </cell>
          <cell r="R310">
            <v>11.610717414719137</v>
          </cell>
          <cell r="S310">
            <v>13.946216005815252</v>
          </cell>
          <cell r="X310" t="e">
            <v>#REF!</v>
          </cell>
          <cell r="Y310" t="e">
            <v>#REF!</v>
          </cell>
          <cell r="Z310" t="e">
            <v>#REF!</v>
          </cell>
          <cell r="AA310" t="e">
            <v>#REF!</v>
          </cell>
          <cell r="AB310" t="e">
            <v>#REF!</v>
          </cell>
          <cell r="AC310" t="e">
            <v>#REF!</v>
          </cell>
        </row>
        <row r="311">
          <cell r="A311">
            <v>308</v>
          </cell>
          <cell r="R311">
            <v>11.615485612868158</v>
          </cell>
          <cell r="S311">
            <v>13.938640958763235</v>
          </cell>
          <cell r="X311" t="e">
            <v>#REF!</v>
          </cell>
          <cell r="Y311" t="e">
            <v>#REF!</v>
          </cell>
          <cell r="Z311" t="e">
            <v>#REF!</v>
          </cell>
          <cell r="AA311" t="e">
            <v>#REF!</v>
          </cell>
          <cell r="AB311" t="e">
            <v>#REF!</v>
          </cell>
          <cell r="AC311" t="e">
            <v>#REF!</v>
          </cell>
        </row>
        <row r="312">
          <cell r="A312">
            <v>309</v>
          </cell>
          <cell r="R312">
            <v>11.620253811017177</v>
          </cell>
          <cell r="S312">
            <v>13.931130372203947</v>
          </cell>
          <cell r="X312" t="e">
            <v>#REF!</v>
          </cell>
          <cell r="Y312" t="e">
            <v>#REF!</v>
          </cell>
          <cell r="Z312" t="e">
            <v>#REF!</v>
          </cell>
          <cell r="AA312" t="e">
            <v>#REF!</v>
          </cell>
          <cell r="AB312" t="e">
            <v>#REF!</v>
          </cell>
          <cell r="AC312" t="e">
            <v>#REF!</v>
          </cell>
        </row>
        <row r="313">
          <cell r="A313">
            <v>310</v>
          </cell>
          <cell r="R313">
            <v>11.6250220091662</v>
          </cell>
          <cell r="S313">
            <v>13.923683622326163</v>
          </cell>
          <cell r="X313" t="e">
            <v>#REF!</v>
          </cell>
          <cell r="Y313" t="e">
            <v>#REF!</v>
          </cell>
          <cell r="Z313" t="e">
            <v>#REF!</v>
          </cell>
          <cell r="AA313" t="e">
            <v>#REF!</v>
          </cell>
          <cell r="AB313" t="e">
            <v>#REF!</v>
          </cell>
          <cell r="AC313" t="e">
            <v>#REF!</v>
          </cell>
        </row>
        <row r="314">
          <cell r="A314">
            <v>311</v>
          </cell>
          <cell r="R314">
            <v>11.629790207315219</v>
          </cell>
          <cell r="S314">
            <v>13.916300093341963</v>
          </cell>
          <cell r="Z314" t="e">
            <v>#REF!</v>
          </cell>
          <cell r="AA314" t="e">
            <v>#REF!</v>
          </cell>
          <cell r="AB314" t="e">
            <v>#REF!</v>
          </cell>
          <cell r="AC314" t="e">
            <v>#REF!</v>
          </cell>
        </row>
        <row r="315">
          <cell r="A315">
            <v>312</v>
          </cell>
          <cell r="R315">
            <v>11.63455840546424</v>
          </cell>
          <cell r="S315">
            <v>13.908979177358143</v>
          </cell>
          <cell r="Z315" t="e">
            <v>#REF!</v>
          </cell>
          <cell r="AA315" t="e">
            <v>#REF!</v>
          </cell>
          <cell r="AB315" t="e">
            <v>#REF!</v>
          </cell>
          <cell r="AC315" t="e">
            <v>#REF!</v>
          </cell>
        </row>
        <row r="316">
          <cell r="A316">
            <v>313</v>
          </cell>
          <cell r="R316">
            <v>11.639326603613258</v>
          </cell>
          <cell r="S316">
            <v>13.901720274250094</v>
          </cell>
          <cell r="AB316" t="e">
            <v>#REF!</v>
          </cell>
          <cell r="AC316" t="e">
            <v>#REF!</v>
          </cell>
        </row>
        <row r="317">
          <cell r="A317">
            <v>314</v>
          </cell>
          <cell r="R317">
            <v>11.644094801762279</v>
          </cell>
          <cell r="S317">
            <v>13.894522791538114</v>
          </cell>
          <cell r="AB317" t="e">
            <v>#REF!</v>
          </cell>
          <cell r="AC317" t="e">
            <v>#REF!</v>
          </cell>
        </row>
        <row r="318">
          <cell r="A318">
            <v>315</v>
          </cell>
          <cell r="R318">
            <v>11.648862999911298</v>
          </cell>
          <cell r="S318">
            <v>13.887386144266046</v>
          </cell>
          <cell r="AB318" t="e">
            <v>#REF!</v>
          </cell>
          <cell r="AC318" t="e">
            <v>#REF!</v>
          </cell>
        </row>
        <row r="319">
          <cell r="A319">
            <v>316</v>
          </cell>
          <cell r="R319">
            <v>11.653631198060319</v>
          </cell>
          <cell r="S319">
            <v>13.880309754882246</v>
          </cell>
          <cell r="AB319" t="e">
            <v>#REF!</v>
          </cell>
          <cell r="AC319" t="e">
            <v>#REF!</v>
          </cell>
        </row>
        <row r="320">
          <cell r="A320">
            <v>317</v>
          </cell>
          <cell r="R320">
            <v>11.658399396209338</v>
          </cell>
          <cell r="S320">
            <v>13.873293053122792</v>
          </cell>
          <cell r="AB320" t="e">
            <v>#REF!</v>
          </cell>
          <cell r="AC320" t="e">
            <v>#REF!</v>
          </cell>
        </row>
        <row r="321">
          <cell r="A321">
            <v>318</v>
          </cell>
          <cell r="R321">
            <v>11.663167594358361</v>
          </cell>
          <cell r="S321">
            <v>13.866335475896884</v>
          </cell>
          <cell r="AB321" t="e">
            <v>#REF!</v>
          </cell>
          <cell r="AC321" t="e">
            <v>#REF!</v>
          </cell>
        </row>
        <row r="322">
          <cell r="A322">
            <v>319</v>
          </cell>
          <cell r="R322">
            <v>11.667935792507377</v>
          </cell>
          <cell r="S322">
            <v>13.859436467174424</v>
          </cell>
          <cell r="AB322" t="e">
            <v>#REF!</v>
          </cell>
          <cell r="AC322" t="e">
            <v>#REF!</v>
          </cell>
        </row>
        <row r="323">
          <cell r="A323">
            <v>320</v>
          </cell>
          <cell r="R323">
            <v>11.6727039906564</v>
          </cell>
          <cell r="S323">
            <v>13.852595477875699</v>
          </cell>
          <cell r="AB323" t="e">
            <v>#REF!</v>
          </cell>
          <cell r="AC323" t="e">
            <v>#REF!</v>
          </cell>
        </row>
        <row r="324">
          <cell r="A324">
            <v>321</v>
          </cell>
          <cell r="R324">
            <v>11.677472188805419</v>
          </cell>
          <cell r="S324">
            <v>13.845811965763099</v>
          </cell>
          <cell r="AB324" t="e">
            <v>#REF!</v>
          </cell>
          <cell r="AC324" t="e">
            <v>#REF!</v>
          </cell>
        </row>
        <row r="325">
          <cell r="A325">
            <v>322</v>
          </cell>
          <cell r="R325">
            <v>11.68224038695444</v>
          </cell>
          <cell r="S325">
            <v>13.839085395334889</v>
          </cell>
          <cell r="AB325" t="e">
            <v>#REF!</v>
          </cell>
          <cell r="AC325" t="e">
            <v>#REF!</v>
          </cell>
        </row>
        <row r="326">
          <cell r="A326">
            <v>323</v>
          </cell>
          <cell r="R326">
            <v>11.68700858510346</v>
          </cell>
          <cell r="S326">
            <v>13.832415237720939</v>
          </cell>
        </row>
        <row r="327">
          <cell r="A327">
            <v>324</v>
          </cell>
          <cell r="R327">
            <v>11.691776783252479</v>
          </cell>
          <cell r="S327">
            <v>13.825800970580374</v>
          </cell>
        </row>
        <row r="328">
          <cell r="A328">
            <v>325</v>
          </cell>
          <cell r="R328">
            <v>11.696544981401498</v>
          </cell>
          <cell r="S328">
            <v>13.819242078001135</v>
          </cell>
        </row>
        <row r="329">
          <cell r="A329">
            <v>326</v>
          </cell>
          <cell r="R329">
            <v>11.701313179550517</v>
          </cell>
          <cell r="S329">
            <v>13.812738050401363</v>
          </cell>
        </row>
        <row r="330">
          <cell r="A330">
            <v>327</v>
          </cell>
          <cell r="R330">
            <v>11.706081377699538</v>
          </cell>
          <cell r="S330">
            <v>13.806288384432628</v>
          </cell>
        </row>
        <row r="331">
          <cell r="A331">
            <v>328</v>
          </cell>
          <cell r="R331">
            <v>11.710849575848558</v>
          </cell>
          <cell r="S331">
            <v>13.799892582884889</v>
          </cell>
        </row>
        <row r="332">
          <cell r="A332">
            <v>329</v>
          </cell>
          <cell r="R332">
            <v>11.715617773997581</v>
          </cell>
          <cell r="S332">
            <v>13.793550154593211</v>
          </cell>
        </row>
        <row r="333">
          <cell r="A333">
            <v>330</v>
          </cell>
          <cell r="R333">
            <v>11.720385972146598</v>
          </cell>
          <cell r="S333">
            <v>13.787260614346177</v>
          </cell>
        </row>
        <row r="334">
          <cell r="A334">
            <v>331</v>
          </cell>
          <cell r="R334">
            <v>11.725154170295617</v>
          </cell>
          <cell r="S334">
            <v>13.78102348279595</v>
          </cell>
        </row>
        <row r="335">
          <cell r="A335">
            <v>332</v>
          </cell>
          <cell r="R335">
            <v>11.729922368444637</v>
          </cell>
          <cell r="S335">
            <v>13.77483828636997</v>
          </cell>
        </row>
        <row r="336">
          <cell r="A336">
            <v>333</v>
          </cell>
          <cell r="R336">
            <v>11.73469056659366</v>
          </cell>
          <cell r="S336">
            <v>13.768704557184231</v>
          </cell>
        </row>
        <row r="337">
          <cell r="A337">
            <v>334</v>
          </cell>
          <cell r="R337">
            <v>11.739458764742679</v>
          </cell>
          <cell r="S337">
            <v>13.762621832958136</v>
          </cell>
        </row>
        <row r="338">
          <cell r="A338">
            <v>335</v>
          </cell>
          <cell r="R338">
            <v>11.7442269628917</v>
          </cell>
          <cell r="S338">
            <v>13.756589656930847</v>
          </cell>
        </row>
        <row r="339">
          <cell r="A339">
            <v>336</v>
          </cell>
          <cell r="R339">
            <v>11.748995161040718</v>
          </cell>
          <cell r="S339">
            <v>13.750607577779167</v>
          </cell>
        </row>
        <row r="340">
          <cell r="A340">
            <v>337</v>
          </cell>
          <cell r="R340">
            <v>11.753763359189739</v>
          </cell>
          <cell r="S340">
            <v>13.744675149536842</v>
          </cell>
        </row>
        <row r="341">
          <cell r="A341">
            <v>338</v>
          </cell>
          <cell r="R341">
            <v>11.758531557338758</v>
          </cell>
          <cell r="S341">
            <v>13.738791931515324</v>
          </cell>
        </row>
        <row r="342">
          <cell r="A342">
            <v>339</v>
          </cell>
          <cell r="R342">
            <v>11.763299755487779</v>
          </cell>
          <cell r="S342">
            <v>13.73295748822594</v>
          </cell>
        </row>
        <row r="343">
          <cell r="A343">
            <v>340</v>
          </cell>
          <cell r="R343">
            <v>11.768067953636798</v>
          </cell>
          <cell r="S343">
            <v>13.727171389303399</v>
          </cell>
        </row>
        <row r="344">
          <cell r="A344">
            <v>341</v>
          </cell>
          <cell r="R344">
            <v>11.772836151785818</v>
          </cell>
          <cell r="S344">
            <v>13.721433209430694</v>
          </cell>
        </row>
        <row r="345">
          <cell r="A345">
            <v>342</v>
          </cell>
          <cell r="R345">
            <v>11.777604349934837</v>
          </cell>
          <cell r="S345">
            <v>13.715742528265286</v>
          </cell>
        </row>
        <row r="346">
          <cell r="A346">
            <v>343</v>
          </cell>
          <cell r="R346">
            <v>11.78237254808386</v>
          </cell>
          <cell r="S346">
            <v>13.710098930366581</v>
          </cell>
        </row>
        <row r="347">
          <cell r="A347">
            <v>344</v>
          </cell>
          <cell r="R347">
            <v>11.787140746232879</v>
          </cell>
          <cell r="S347">
            <v>13.704502005124693</v>
          </cell>
        </row>
        <row r="348">
          <cell r="A348">
            <v>345</v>
          </cell>
          <cell r="R348">
            <v>11.7919089443819</v>
          </cell>
          <cell r="S348">
            <v>13.698951346690441</v>
          </cell>
        </row>
        <row r="349">
          <cell r="A349">
            <v>346</v>
          </cell>
          <cell r="R349">
            <v>11.796677142530919</v>
          </cell>
          <cell r="S349">
            <v>13.693446553906529</v>
          </cell>
        </row>
        <row r="350">
          <cell r="A350">
            <v>347</v>
          </cell>
          <cell r="R350">
            <v>11.80144534067994</v>
          </cell>
          <cell r="S350">
            <v>13.687987230239955</v>
          </cell>
        </row>
        <row r="351">
          <cell r="A351">
            <v>348</v>
          </cell>
          <cell r="R351">
            <v>11.806213538828958</v>
          </cell>
          <cell r="S351">
            <v>13.682572983715572</v>
          </cell>
        </row>
        <row r="352">
          <cell r="A352">
            <v>349</v>
          </cell>
          <cell r="R352">
            <v>11.810981736977979</v>
          </cell>
          <cell r="S352">
            <v>13.677203426850779</v>
          </cell>
        </row>
        <row r="353">
          <cell r="A353">
            <v>350</v>
          </cell>
          <cell r="R353">
            <v>11.815749935126998</v>
          </cell>
          <cell r="S353">
            <v>13.671878176591358</v>
          </cell>
        </row>
        <row r="354">
          <cell r="A354">
            <v>351</v>
          </cell>
          <cell r="R354">
            <v>11.820518133276018</v>
          </cell>
          <cell r="S354">
            <v>13.666596854248365</v>
          </cell>
        </row>
        <row r="355">
          <cell r="A355">
            <v>352</v>
          </cell>
          <cell r="R355">
            <v>11.82528633142504</v>
          </cell>
          <cell r="S355">
            <v>13.661359085436157</v>
          </cell>
        </row>
        <row r="356">
          <cell r="A356">
            <v>353</v>
          </cell>
          <cell r="R356">
            <v>11.830054529574056</v>
          </cell>
          <cell r="S356">
            <v>13.656164500011405</v>
          </cell>
        </row>
        <row r="357">
          <cell r="A357">
            <v>354</v>
          </cell>
          <cell r="R357">
            <v>11.834822727723077</v>
          </cell>
          <cell r="S357">
            <v>13.651012732013205</v>
          </cell>
        </row>
        <row r="358">
          <cell r="A358">
            <v>355</v>
          </cell>
          <cell r="R358">
            <v>11.839590925872097</v>
          </cell>
          <cell r="S358">
            <v>13.645903419604146</v>
          </cell>
        </row>
        <row r="359">
          <cell r="A359">
            <v>356</v>
          </cell>
          <cell r="R359">
            <v>11.844359124021119</v>
          </cell>
          <cell r="S359">
            <v>13.640836205012414</v>
          </cell>
        </row>
        <row r="360">
          <cell r="A360">
            <v>357</v>
          </cell>
          <cell r="R360">
            <v>11.849127322170139</v>
          </cell>
          <cell r="S360">
            <v>13.635810734474829</v>
          </cell>
        </row>
        <row r="361">
          <cell r="A361">
            <v>358</v>
          </cell>
          <cell r="R361">
            <v>11.85389552031916</v>
          </cell>
          <cell r="S361">
            <v>13.630826658180892</v>
          </cell>
        </row>
        <row r="362">
          <cell r="A362">
            <v>359</v>
          </cell>
          <cell r="R362">
            <v>11.858663718468179</v>
          </cell>
          <cell r="S362">
            <v>13.625883630217697</v>
          </cell>
        </row>
        <row r="363">
          <cell r="A363">
            <v>360</v>
          </cell>
          <cell r="R363">
            <v>11.863431916617198</v>
          </cell>
          <cell r="S363">
            <v>13.62098130851582</v>
          </cell>
        </row>
        <row r="364">
          <cell r="A364">
            <v>361</v>
          </cell>
          <cell r="R364">
            <v>11.868200114766218</v>
          </cell>
          <cell r="S364">
            <v>13.616119354796087</v>
          </cell>
        </row>
        <row r="365">
          <cell r="A365">
            <v>362</v>
          </cell>
          <cell r="R365">
            <v>11.872968312915239</v>
          </cell>
          <cell r="S365">
            <v>13.611297434517207</v>
          </cell>
        </row>
        <row r="366">
          <cell r="A366">
            <v>363</v>
          </cell>
          <cell r="R366">
            <v>11.877736511064258</v>
          </cell>
          <cell r="S366">
            <v>13.606515216824292</v>
          </cell>
        </row>
        <row r="367">
          <cell r="A367">
            <v>364</v>
          </cell>
          <cell r="R367">
            <v>11.882504709213281</v>
          </cell>
          <cell r="S367">
            <v>13.60177237449823</v>
          </cell>
        </row>
        <row r="368">
          <cell r="A368">
            <v>365</v>
          </cell>
          <cell r="R368">
            <v>11.887272907362297</v>
          </cell>
          <cell r="S368">
            <v>13.597068583905875</v>
          </cell>
        </row>
        <row r="369">
          <cell r="A369">
            <v>366</v>
          </cell>
          <cell r="R369">
            <v>11.89204110551132</v>
          </cell>
          <cell r="S369">
            <v>13.59240352495104</v>
          </cell>
        </row>
        <row r="370">
          <cell r="A370">
            <v>367</v>
          </cell>
          <cell r="R370">
            <v>11.896809303660339</v>
          </cell>
          <cell r="S370">
            <v>13.587776881026342</v>
          </cell>
        </row>
        <row r="371">
          <cell r="A371">
            <v>368</v>
          </cell>
          <cell r="R371">
            <v>11.90157750180936</v>
          </cell>
          <cell r="S371">
            <v>13.583188338965765</v>
          </cell>
        </row>
        <row r="372">
          <cell r="A372">
            <v>369</v>
          </cell>
          <cell r="R372">
            <v>11.906345699958379</v>
          </cell>
          <cell r="S372">
            <v>13.578637588998065</v>
          </cell>
        </row>
        <row r="373">
          <cell r="A373">
            <v>370</v>
          </cell>
          <cell r="R373">
            <v>11.911113898107399</v>
          </cell>
          <cell r="S373">
            <v>13.574124324700861</v>
          </cell>
        </row>
        <row r="374">
          <cell r="A374">
            <v>371</v>
          </cell>
          <cell r="R374">
            <v>11.915882096256418</v>
          </cell>
          <cell r="S374">
            <v>13.569648242955529</v>
          </cell>
        </row>
        <row r="375">
          <cell r="A375">
            <v>372</v>
          </cell>
          <cell r="R375">
            <v>11.920650294405439</v>
          </cell>
          <cell r="S375">
            <v>13.565209043902774</v>
          </cell>
        </row>
        <row r="376">
          <cell r="A376">
            <v>373</v>
          </cell>
          <cell r="R376">
            <v>11.925418492554458</v>
          </cell>
          <cell r="S376">
            <v>13.560806430898959</v>
          </cell>
        </row>
        <row r="377">
          <cell r="A377">
            <v>374</v>
          </cell>
          <cell r="R377">
            <v>11.930186690703481</v>
          </cell>
          <cell r="S377">
            <v>13.556440110473103</v>
          </cell>
        </row>
        <row r="378">
          <cell r="A378">
            <v>375</v>
          </cell>
          <cell r="R378">
            <v>11.934954888852499</v>
          </cell>
          <cell r="S378">
            <v>13.552109792284583</v>
          </cell>
        </row>
        <row r="379">
          <cell r="A379">
            <v>376</v>
          </cell>
          <cell r="R379">
            <v>11.939723087001518</v>
          </cell>
          <cell r="S379">
            <v>13.547815189081506</v>
          </cell>
        </row>
        <row r="380">
          <cell r="A380">
            <v>377</v>
          </cell>
          <cell r="R380">
            <v>11.944491285150537</v>
          </cell>
          <cell r="S380">
            <v>13.543556016659737</v>
          </cell>
        </row>
        <row r="381">
          <cell r="A381">
            <v>378</v>
          </cell>
          <cell r="R381">
            <v>11.949259483299556</v>
          </cell>
          <cell r="S381">
            <v>13.539331993822611</v>
          </cell>
        </row>
        <row r="382">
          <cell r="A382">
            <v>379</v>
          </cell>
          <cell r="R382">
            <v>11.954027681448579</v>
          </cell>
          <cell r="S382">
            <v>13.535142842341214</v>
          </cell>
        </row>
        <row r="383">
          <cell r="A383">
            <v>380</v>
          </cell>
          <cell r="R383">
            <v>11.958795879597599</v>
          </cell>
          <cell r="S383">
            <v>13.530988286915377</v>
          </cell>
        </row>
        <row r="384">
          <cell r="A384">
            <v>381</v>
          </cell>
          <cell r="R384">
            <v>11.96356407774662</v>
          </cell>
          <cell r="S384">
            <v>13.526868055135212</v>
          </cell>
        </row>
        <row r="385">
          <cell r="A385">
            <v>382</v>
          </cell>
          <cell r="R385">
            <v>11.968332275895637</v>
          </cell>
          <cell r="S385">
            <v>13.522781877443292</v>
          </cell>
        </row>
        <row r="386">
          <cell r="A386">
            <v>383</v>
          </cell>
          <cell r="R386">
            <v>11.973100474044658</v>
          </cell>
          <cell r="S386">
            <v>13.518729487097408</v>
          </cell>
        </row>
        <row r="387">
          <cell r="A387">
            <v>384</v>
          </cell>
          <cell r="R387">
            <v>11.977868672193678</v>
          </cell>
          <cell r="S387">
            <v>13.51471062013392</v>
          </cell>
        </row>
        <row r="388">
          <cell r="A388">
            <v>385</v>
          </cell>
          <cell r="R388">
            <v>11.982636870342699</v>
          </cell>
          <cell r="S388">
            <v>13.510725015331673</v>
          </cell>
        </row>
        <row r="389">
          <cell r="A389">
            <v>386</v>
          </cell>
          <cell r="R389">
            <v>11.987405068491718</v>
          </cell>
          <cell r="S389">
            <v>13.506772414176455</v>
          </cell>
        </row>
        <row r="390">
          <cell r="A390">
            <v>387</v>
          </cell>
          <cell r="R390">
            <v>11.992173266640741</v>
          </cell>
          <cell r="S390">
            <v>13.502852560826041</v>
          </cell>
        </row>
        <row r="391">
          <cell r="A391">
            <v>388</v>
          </cell>
          <cell r="R391">
            <v>11.996941464789757</v>
          </cell>
          <cell r="S391">
            <v>13.498965202075754</v>
          </cell>
        </row>
        <row r="392">
          <cell r="A392">
            <v>389</v>
          </cell>
          <cell r="R392">
            <v>12.001709662938779</v>
          </cell>
          <cell r="S392">
            <v>13.495110087324568</v>
          </cell>
        </row>
        <row r="393">
          <cell r="A393">
            <v>390</v>
          </cell>
          <cell r="R393">
            <v>12.006477861087799</v>
          </cell>
          <cell r="S393">
            <v>13.49128696854172</v>
          </cell>
        </row>
        <row r="394">
          <cell r="A394">
            <v>391</v>
          </cell>
          <cell r="R394">
            <v>12.01124605923682</v>
          </cell>
          <cell r="S394">
            <v>13.487495600233844</v>
          </cell>
        </row>
        <row r="395">
          <cell r="A395">
            <v>392</v>
          </cell>
          <cell r="R395">
            <v>12.016014257385839</v>
          </cell>
          <cell r="S395">
            <v>13.483735739412614</v>
          </cell>
        </row>
        <row r="396">
          <cell r="A396">
            <v>393</v>
          </cell>
          <cell r="R396">
            <v>12.02078245553486</v>
          </cell>
          <cell r="S396">
            <v>13.480007145562862</v>
          </cell>
        </row>
        <row r="397">
          <cell r="A397">
            <v>394</v>
          </cell>
          <cell r="R397">
            <v>12.025550653683878</v>
          </cell>
          <cell r="S397">
            <v>13.476309580611202</v>
          </cell>
        </row>
        <row r="398">
          <cell r="A398">
            <v>395</v>
          </cell>
          <cell r="R398">
            <v>12.030318851832899</v>
          </cell>
          <cell r="S398">
            <v>13.47264280889512</v>
          </cell>
        </row>
        <row r="399">
          <cell r="A399">
            <v>396</v>
          </cell>
          <cell r="R399">
            <v>12.035087049981918</v>
          </cell>
          <cell r="S399">
            <v>13.469006597132523</v>
          </cell>
        </row>
        <row r="400">
          <cell r="A400">
            <v>397</v>
          </cell>
          <cell r="R400">
            <v>12.039855248130941</v>
          </cell>
          <cell r="S400">
            <v>13.465400714391778</v>
          </cell>
        </row>
        <row r="401">
          <cell r="A401">
            <v>398</v>
          </cell>
          <cell r="R401">
            <v>12.044623446279958</v>
          </cell>
          <cell r="S401">
            <v>13.461824932062164</v>
          </cell>
        </row>
        <row r="402">
          <cell r="A402">
            <v>399</v>
          </cell>
          <cell r="R402">
            <v>12.049391644428978</v>
          </cell>
          <cell r="S402">
            <v>13.458279023824801</v>
          </cell>
        </row>
        <row r="403">
          <cell r="A403">
            <v>400</v>
          </cell>
          <cell r="R403">
            <v>12.054159842577997</v>
          </cell>
          <cell r="S403">
            <v>13.454762765624</v>
          </cell>
        </row>
        <row r="404">
          <cell r="A404">
            <v>401</v>
          </cell>
          <cell r="R404">
            <v>12.058928040727016</v>
          </cell>
          <cell r="S404">
            <v>13.451275935639032</v>
          </cell>
        </row>
        <row r="405">
          <cell r="A405">
            <v>402</v>
          </cell>
          <cell r="R405">
            <v>12.063696238876039</v>
          </cell>
          <cell r="S405">
            <v>13.447818314256352</v>
          </cell>
        </row>
        <row r="406">
          <cell r="A406">
            <v>403</v>
          </cell>
          <cell r="R406">
            <v>12.068464437025058</v>
          </cell>
          <cell r="S406">
            <v>13.444389684042196</v>
          </cell>
        </row>
        <row r="407">
          <cell r="A407">
            <v>404</v>
          </cell>
          <cell r="R407">
            <v>12.07323263517408</v>
          </cell>
          <cell r="S407">
            <v>13.440989829715601</v>
          </cell>
        </row>
        <row r="408">
          <cell r="A408">
            <v>405</v>
          </cell>
          <cell r="R408">
            <v>12.078000833323099</v>
          </cell>
          <cell r="S408">
            <v>13.437618538121859</v>
          </cell>
        </row>
        <row r="409">
          <cell r="A409">
            <v>406</v>
          </cell>
          <cell r="R409">
            <v>12.082769031472118</v>
          </cell>
          <cell r="S409">
            <v>13.434275598206279</v>
          </cell>
        </row>
        <row r="410">
          <cell r="A410">
            <v>407</v>
          </cell>
          <cell r="R410">
            <v>12.087537229621137</v>
          </cell>
          <cell r="S410">
            <v>13.430960800988442</v>
          </cell>
        </row>
        <row r="411">
          <cell r="A411">
            <v>408</v>
          </cell>
          <cell r="R411">
            <v>12.092305427770158</v>
          </cell>
          <cell r="S411">
            <v>13.427673939536746</v>
          </cell>
        </row>
        <row r="412">
          <cell r="A412">
            <v>409</v>
          </cell>
          <cell r="R412">
            <v>12.097073625919178</v>
          </cell>
          <cell r="S412">
            <v>13.424414808943368</v>
          </cell>
        </row>
        <row r="413">
          <cell r="A413">
            <v>410</v>
          </cell>
          <cell r="R413">
            <v>12.101841824068201</v>
          </cell>
          <cell r="S413">
            <v>13.421183206299585</v>
          </cell>
        </row>
        <row r="414">
          <cell r="A414">
            <v>411</v>
          </cell>
          <cell r="R414">
            <v>12.106610022217216</v>
          </cell>
          <cell r="S414">
            <v>13.417978930671467</v>
          </cell>
        </row>
        <row r="415">
          <cell r="A415">
            <v>412</v>
          </cell>
          <cell r="R415">
            <v>12.111378220366239</v>
          </cell>
          <cell r="S415">
            <v>13.414801783075887</v>
          </cell>
        </row>
        <row r="416">
          <cell r="A416">
            <v>413</v>
          </cell>
          <cell r="R416">
            <v>12.116146418515259</v>
          </cell>
          <cell r="S416">
            <v>13.411651566456916</v>
          </cell>
        </row>
        <row r="417">
          <cell r="A417">
            <v>414</v>
          </cell>
          <cell r="R417">
            <v>12.12091461666428</v>
          </cell>
          <cell r="S417">
            <v>13.408528085662548</v>
          </cell>
        </row>
        <row r="418">
          <cell r="A418">
            <v>415</v>
          </cell>
          <cell r="R418">
            <v>12.125682814813299</v>
          </cell>
          <cell r="S418">
            <v>13.405431147421771</v>
          </cell>
        </row>
        <row r="419">
          <cell r="A419">
            <v>416</v>
          </cell>
          <cell r="R419">
            <v>12.13045101296232</v>
          </cell>
          <cell r="S419">
            <v>13.402360560321929</v>
          </cell>
        </row>
        <row r="420">
          <cell r="A420">
            <v>417</v>
          </cell>
          <cell r="R420">
            <v>12.135219211111338</v>
          </cell>
          <cell r="S420">
            <v>13.399316134786472</v>
          </cell>
        </row>
        <row r="421">
          <cell r="A421">
            <v>418</v>
          </cell>
          <cell r="R421">
            <v>12.139987409260359</v>
          </cell>
          <cell r="S421">
            <v>13.396297683052978</v>
          </cell>
        </row>
        <row r="422">
          <cell r="A422">
            <v>419</v>
          </cell>
          <cell r="R422">
            <v>12.144755607409378</v>
          </cell>
          <cell r="S422">
            <v>13.393305019151503</v>
          </cell>
        </row>
        <row r="423">
          <cell r="A423">
            <v>420</v>
          </cell>
          <cell r="R423">
            <v>12.149523805558399</v>
          </cell>
          <cell r="S423">
            <v>13.390337958883245</v>
          </cell>
        </row>
        <row r="424">
          <cell r="A424">
            <v>421</v>
          </cell>
          <cell r="R424">
            <v>12.154292003707418</v>
          </cell>
          <cell r="S424">
            <v>13.387396319799517</v>
          </cell>
        </row>
        <row r="425">
          <cell r="A425">
            <v>422</v>
          </cell>
          <cell r="R425">
            <v>12.159060201856441</v>
          </cell>
          <cell r="S425">
            <v>13.384479921180992</v>
          </cell>
        </row>
        <row r="426">
          <cell r="A426">
            <v>423</v>
          </cell>
          <cell r="R426">
            <v>12.163828400005457</v>
          </cell>
          <cell r="S426">
            <v>13.381588584017278</v>
          </cell>
        </row>
        <row r="427">
          <cell r="A427">
            <v>424</v>
          </cell>
          <cell r="R427">
            <v>12.16859659815448</v>
          </cell>
          <cell r="S427">
            <v>13.378722130986768</v>
          </cell>
        </row>
        <row r="428">
          <cell r="A428">
            <v>425</v>
          </cell>
          <cell r="R428">
            <v>12.173364796303499</v>
          </cell>
          <cell r="S428">
            <v>13.375880386436748</v>
          </cell>
        </row>
        <row r="429">
          <cell r="A429">
            <v>426</v>
          </cell>
          <cell r="R429">
            <v>12.17813299445252</v>
          </cell>
          <cell r="S429">
            <v>13.373063176363841</v>
          </cell>
        </row>
        <row r="430">
          <cell r="A430">
            <v>427</v>
          </cell>
          <cell r="R430">
            <v>12.182901192601539</v>
          </cell>
          <cell r="S430">
            <v>13.370270328394669</v>
          </cell>
        </row>
        <row r="431">
          <cell r="A431">
            <v>428</v>
          </cell>
          <cell r="R431">
            <v>12.187669390750557</v>
          </cell>
          <cell r="S431">
            <v>13.367501671766822</v>
          </cell>
        </row>
        <row r="432">
          <cell r="A432">
            <v>429</v>
          </cell>
          <cell r="R432">
            <v>12.192437588899578</v>
          </cell>
          <cell r="S432">
            <v>13.364757037310079</v>
          </cell>
        </row>
        <row r="433">
          <cell r="A433">
            <v>430</v>
          </cell>
          <cell r="R433">
            <v>12.197205787048597</v>
          </cell>
          <cell r="S433">
            <v>13.362036257427903</v>
          </cell>
        </row>
        <row r="434">
          <cell r="A434">
            <v>431</v>
          </cell>
          <cell r="R434">
            <v>12.201973985197618</v>
          </cell>
          <cell r="S434">
            <v>13.359339166079167</v>
          </cell>
        </row>
        <row r="435">
          <cell r="A435">
            <v>432</v>
          </cell>
          <cell r="R435">
            <v>12.206742183346638</v>
          </cell>
          <cell r="S435">
            <v>13.35666559876017</v>
          </cell>
        </row>
        <row r="436">
          <cell r="A436">
            <v>433</v>
          </cell>
          <cell r="R436">
            <v>12.21151038149566</v>
          </cell>
          <cell r="S436">
            <v>13.35401539248687</v>
          </cell>
        </row>
        <row r="437">
          <cell r="A437">
            <v>434</v>
          </cell>
          <cell r="R437">
            <v>12.21627857964468</v>
          </cell>
          <cell r="S437">
            <v>13.351388385777387</v>
          </cell>
        </row>
        <row r="438">
          <cell r="A438">
            <v>435</v>
          </cell>
          <cell r="R438">
            <v>12.221046777793699</v>
          </cell>
          <cell r="S438">
            <v>13.348784418634724</v>
          </cell>
        </row>
        <row r="439">
          <cell r="A439">
            <v>436</v>
          </cell>
          <cell r="R439">
            <v>12.225814975942717</v>
          </cell>
          <cell r="S439">
            <v>13.346203332529754</v>
          </cell>
        </row>
        <row r="440">
          <cell r="A440">
            <v>437</v>
          </cell>
          <cell r="R440">
            <v>12.230583174091739</v>
          </cell>
          <cell r="S440">
            <v>13.343644970384416</v>
          </cell>
        </row>
        <row r="441">
          <cell r="A441">
            <v>438</v>
          </cell>
          <cell r="R441">
            <v>12.235351372240759</v>
          </cell>
          <cell r="S441">
            <v>13.34110917655515</v>
          </cell>
        </row>
        <row r="442">
          <cell r="A442">
            <v>439</v>
          </cell>
          <cell r="R442">
            <v>12.24011957038978</v>
          </cell>
          <cell r="S442">
            <v>13.338595796816563</v>
          </cell>
        </row>
        <row r="443">
          <cell r="A443">
            <v>440</v>
          </cell>
          <cell r="R443">
            <v>12.244887768538797</v>
          </cell>
          <cell r="S443">
            <v>13.336104678345308</v>
          </cell>
        </row>
        <row r="444">
          <cell r="A444">
            <v>441</v>
          </cell>
          <cell r="R444">
            <v>12.249655966687818</v>
          </cell>
          <cell r="S444">
            <v>13.333635669704192</v>
          </cell>
        </row>
        <row r="445">
          <cell r="A445">
            <v>442</v>
          </cell>
          <cell r="R445">
            <v>12.254424164836838</v>
          </cell>
          <cell r="S445">
            <v>13.331188620826497</v>
          </cell>
        </row>
        <row r="446">
          <cell r="A446">
            <v>443</v>
          </cell>
          <cell r="R446">
            <v>12.259192362985859</v>
          </cell>
          <cell r="S446">
            <v>13.328763383000503</v>
          </cell>
        </row>
        <row r="447">
          <cell r="A447">
            <v>444</v>
          </cell>
          <cell r="R447">
            <v>12.263960561134878</v>
          </cell>
          <cell r="S447">
            <v>13.326359808854244</v>
          </cell>
        </row>
        <row r="448">
          <cell r="A448">
            <v>445</v>
          </cell>
          <cell r="R448">
            <v>12.268728759283901</v>
          </cell>
          <cell r="S448">
            <v>13.323977752340435</v>
          </cell>
        </row>
        <row r="449">
          <cell r="A449">
            <v>446</v>
          </cell>
          <cell r="R449">
            <v>12.273496957432917</v>
          </cell>
          <cell r="S449">
            <v>13.321617068721634</v>
          </cell>
        </row>
        <row r="450">
          <cell r="A450">
            <v>447</v>
          </cell>
          <cell r="R450">
            <v>12.27826515558194</v>
          </cell>
          <cell r="S450">
            <v>13.319277614555611</v>
          </cell>
        </row>
        <row r="451">
          <cell r="A451">
            <v>448</v>
          </cell>
          <cell r="R451">
            <v>12.283033353730959</v>
          </cell>
          <cell r="S451">
            <v>13.316959247680833</v>
          </cell>
        </row>
        <row r="452">
          <cell r="A452">
            <v>449</v>
          </cell>
          <cell r="R452">
            <v>12.28780155187998</v>
          </cell>
          <cell r="S452">
            <v>13.31466182720227</v>
          </cell>
        </row>
        <row r="453">
          <cell r="A453">
            <v>450</v>
          </cell>
          <cell r="R453">
            <v>12.292569750028999</v>
          </cell>
          <cell r="S453">
            <v>13.312385213477276</v>
          </cell>
        </row>
        <row r="454">
          <cell r="A454">
            <v>451</v>
          </cell>
          <cell r="R454">
            <v>12.29733794817802</v>
          </cell>
          <cell r="S454">
            <v>13.310129268101726</v>
          </cell>
        </row>
        <row r="455">
          <cell r="A455">
            <v>452</v>
          </cell>
          <cell r="R455">
            <v>12.302106146327038</v>
          </cell>
          <cell r="S455">
            <v>13.307893853896308</v>
          </cell>
        </row>
        <row r="456">
          <cell r="A456">
            <v>453</v>
          </cell>
          <cell r="R456">
            <v>12.306874344476057</v>
          </cell>
          <cell r="S456">
            <v>13.305678834893008</v>
          </cell>
        </row>
        <row r="457">
          <cell r="A457">
            <v>454</v>
          </cell>
          <cell r="R457">
            <v>12.311642542625078</v>
          </cell>
          <cell r="S457">
            <v>13.303484076321768</v>
          </cell>
        </row>
        <row r="458">
          <cell r="A458">
            <v>455</v>
          </cell>
          <cell r="R458">
            <v>12.316410740774097</v>
          </cell>
          <cell r="S458">
            <v>13.301309444597326</v>
          </cell>
        </row>
        <row r="459">
          <cell r="A459">
            <v>456</v>
          </cell>
          <cell r="R459">
            <v>12.32117893892312</v>
          </cell>
          <cell r="S459">
            <v>13.299154807306209</v>
          </cell>
        </row>
        <row r="460">
          <cell r="A460">
            <v>457</v>
          </cell>
          <cell r="R460">
            <v>12.325947137072136</v>
          </cell>
          <cell r="S460">
            <v>13.297020033193936</v>
          </cell>
        </row>
        <row r="461">
          <cell r="A461">
            <v>458</v>
          </cell>
          <cell r="R461">
            <v>12.330715335221159</v>
          </cell>
          <cell r="S461">
            <v>13.294904992152345</v>
          </cell>
        </row>
        <row r="462">
          <cell r="A462">
            <v>459</v>
          </cell>
          <cell r="R462">
            <v>12.335483533370176</v>
          </cell>
          <cell r="S462">
            <v>13.292809555207125</v>
          </cell>
        </row>
        <row r="463">
          <cell r="A463">
            <v>460</v>
          </cell>
          <cell r="R463">
            <v>12.340251731519199</v>
          </cell>
          <cell r="S463">
            <v>13.290733594505467</v>
          </cell>
        </row>
        <row r="464">
          <cell r="A464">
            <v>461</v>
          </cell>
          <cell r="R464">
            <v>12.345019929668219</v>
          </cell>
          <cell r="S464">
            <v>13.288676983303921</v>
          </cell>
        </row>
        <row r="465">
          <cell r="A465">
            <v>462</v>
          </cell>
          <cell r="R465">
            <v>12.34978812781724</v>
          </cell>
          <cell r="S465">
            <v>13.286639595956389</v>
          </cell>
        </row>
        <row r="466">
          <cell r="A466">
            <v>463</v>
          </cell>
          <cell r="R466">
            <v>12.354556325966259</v>
          </cell>
          <cell r="S466">
            <v>13.284621307902256</v>
          </cell>
        </row>
        <row r="467">
          <cell r="A467">
            <v>464</v>
          </cell>
          <cell r="R467">
            <v>12.359324524115278</v>
          </cell>
          <cell r="S467">
            <v>13.282621995654708</v>
          </cell>
        </row>
        <row r="468">
          <cell r="A468">
            <v>465</v>
          </cell>
          <cell r="R468">
            <v>12.364092722264298</v>
          </cell>
          <cell r="S468">
            <v>13.280641536789192</v>
          </cell>
        </row>
        <row r="469">
          <cell r="A469">
            <v>466</v>
          </cell>
          <cell r="R469">
            <v>12.368860920413319</v>
          </cell>
          <cell r="S469">
            <v>13.278679809932004</v>
          </cell>
        </row>
        <row r="470">
          <cell r="A470">
            <v>467</v>
          </cell>
          <cell r="R470">
            <v>12.373629118562338</v>
          </cell>
          <cell r="S470">
            <v>13.276736694749038</v>
          </cell>
        </row>
        <row r="471">
          <cell r="A471">
            <v>468</v>
          </cell>
          <cell r="R471">
            <v>12.378397316711361</v>
          </cell>
          <cell r="S471">
            <v>13.274812071934697</v>
          </cell>
        </row>
        <row r="472">
          <cell r="A472">
            <v>469</v>
          </cell>
          <cell r="R472">
            <v>12.383165514860377</v>
          </cell>
          <cell r="S472">
            <v>13.272905823200901</v>
          </cell>
        </row>
        <row r="473">
          <cell r="A473">
            <v>470</v>
          </cell>
          <cell r="R473">
            <v>12.387933713009399</v>
          </cell>
          <cell r="S473">
            <v>13.271017831266297</v>
          </cell>
        </row>
        <row r="474">
          <cell r="A474">
            <v>471</v>
          </cell>
          <cell r="R474">
            <v>12.392701911158419</v>
          </cell>
          <cell r="S474">
            <v>13.269147979845526</v>
          </cell>
        </row>
        <row r="475">
          <cell r="A475">
            <v>472</v>
          </cell>
          <cell r="R475">
            <v>12.39747010930744</v>
          </cell>
          <cell r="S475">
            <v>13.26729615363872</v>
          </cell>
        </row>
        <row r="476">
          <cell r="A476">
            <v>473</v>
          </cell>
          <cell r="R476">
            <v>12.402238307456459</v>
          </cell>
          <cell r="S476">
            <v>13.265462238321051</v>
          </cell>
        </row>
        <row r="477">
          <cell r="A477">
            <v>474</v>
          </cell>
          <cell r="R477">
            <v>12.40700650560548</v>
          </cell>
          <cell r="S477">
            <v>13.263646120532467</v>
          </cell>
        </row>
        <row r="478">
          <cell r="A478">
            <v>475</v>
          </cell>
          <cell r="R478">
            <v>12.411774703754498</v>
          </cell>
          <cell r="S478">
            <v>13.261847687867514</v>
          </cell>
        </row>
        <row r="479">
          <cell r="A479">
            <v>476</v>
          </cell>
          <cell r="R479">
            <v>12.416542901903519</v>
          </cell>
          <cell r="S479">
            <v>13.260066828865329</v>
          </cell>
        </row>
        <row r="480">
          <cell r="A480">
            <v>477</v>
          </cell>
          <cell r="R480">
            <v>12.421311100052538</v>
          </cell>
          <cell r="S480">
            <v>13.258303432999737</v>
          </cell>
        </row>
        <row r="481">
          <cell r="A481">
            <v>478</v>
          </cell>
          <cell r="R481">
            <v>12.426079298201557</v>
          </cell>
          <cell r="S481">
            <v>13.256557390669462</v>
          </cell>
        </row>
        <row r="482">
          <cell r="A482">
            <v>479</v>
          </cell>
          <cell r="R482">
            <v>12.43084749635058</v>
          </cell>
          <cell r="S482">
            <v>13.254828593188472</v>
          </cell>
        </row>
        <row r="483">
          <cell r="A483">
            <v>480</v>
          </cell>
          <cell r="R483">
            <v>12.435615694499599</v>
          </cell>
          <cell r="S483">
            <v>13.253116932776466</v>
          </cell>
        </row>
        <row r="484">
          <cell r="A484">
            <v>481</v>
          </cell>
          <cell r="R484">
            <v>12.440383892648617</v>
          </cell>
          <cell r="S484">
            <v>13.251422302549434</v>
          </cell>
        </row>
        <row r="485">
          <cell r="A485">
            <v>482</v>
          </cell>
          <cell r="R485">
            <v>12.445152090797636</v>
          </cell>
          <cell r="S485">
            <v>13.249744596510377</v>
          </cell>
        </row>
        <row r="486">
          <cell r="A486">
            <v>483</v>
          </cell>
          <cell r="R486">
            <v>12.449920288946659</v>
          </cell>
          <cell r="S486">
            <v>13.248083709540111</v>
          </cell>
        </row>
        <row r="487">
          <cell r="A487">
            <v>484</v>
          </cell>
          <cell r="R487">
            <v>12.454688487095678</v>
          </cell>
          <cell r="S487">
            <v>13.246439537388213</v>
          </cell>
        </row>
        <row r="488">
          <cell r="A488">
            <v>485</v>
          </cell>
          <cell r="R488">
            <v>12.4594566852447</v>
          </cell>
          <cell r="S488">
            <v>13.244811976664051</v>
          </cell>
        </row>
        <row r="489">
          <cell r="A489">
            <v>486</v>
          </cell>
          <cell r="R489">
            <v>12.464224883393717</v>
          </cell>
          <cell r="S489">
            <v>13.243200924827947</v>
          </cell>
        </row>
        <row r="490">
          <cell r="A490">
            <v>487</v>
          </cell>
          <cell r="R490">
            <v>12.468993081542738</v>
          </cell>
          <cell r="S490">
            <v>13.241606280182449</v>
          </cell>
        </row>
        <row r="491">
          <cell r="A491">
            <v>488</v>
          </cell>
          <cell r="R491">
            <v>12.473761279691757</v>
          </cell>
          <cell r="S491">
            <v>13.240027941863667</v>
          </cell>
        </row>
        <row r="492">
          <cell r="A492">
            <v>489</v>
          </cell>
          <cell r="R492">
            <v>12.478529477840778</v>
          </cell>
          <cell r="S492">
            <v>13.238465809832793</v>
          </cell>
        </row>
        <row r="493">
          <cell r="A493">
            <v>490</v>
          </cell>
          <cell r="R493">
            <v>12.483297675989798</v>
          </cell>
          <cell r="S493">
            <v>13.236919784867657</v>
          </cell>
        </row>
        <row r="494">
          <cell r="A494">
            <v>491</v>
          </cell>
          <cell r="R494">
            <v>12.488065874138821</v>
          </cell>
          <cell r="S494">
            <v>13.235389768554411</v>
          </cell>
        </row>
        <row r="495">
          <cell r="A495">
            <v>492</v>
          </cell>
          <cell r="R495">
            <v>12.49283407228784</v>
          </cell>
          <cell r="S495">
            <v>13.233875663279328</v>
          </cell>
        </row>
        <row r="496">
          <cell r="A496">
            <v>493</v>
          </cell>
          <cell r="R496">
            <v>12.497602270436859</v>
          </cell>
          <cell r="S496">
            <v>13.232377372220668</v>
          </cell>
        </row>
        <row r="497">
          <cell r="A497">
            <v>494</v>
          </cell>
          <cell r="R497">
            <v>12.502370468585879</v>
          </cell>
          <cell r="S497">
            <v>13.230894799340692</v>
          </cell>
        </row>
        <row r="498">
          <cell r="A498">
            <v>495</v>
          </cell>
          <cell r="R498">
            <v>12.5071386667349</v>
          </cell>
          <cell r="S498">
            <v>13.229427849377702</v>
          </cell>
        </row>
        <row r="499">
          <cell r="A499">
            <v>496</v>
          </cell>
          <cell r="R499">
            <v>12.511906864883919</v>
          </cell>
          <cell r="S499">
            <v>13.22797642783825</v>
          </cell>
        </row>
        <row r="500">
          <cell r="A500">
            <v>497</v>
          </cell>
          <cell r="R500">
            <v>12.51667506303294</v>
          </cell>
          <cell r="S500">
            <v>13.226540440989396</v>
          </cell>
        </row>
        <row r="501">
          <cell r="A501">
            <v>498</v>
          </cell>
          <cell r="R501">
            <v>12.521443261181957</v>
          </cell>
          <cell r="S501">
            <v>13.225119795851077</v>
          </cell>
        </row>
        <row r="502">
          <cell r="A502">
            <v>499</v>
          </cell>
          <cell r="R502">
            <v>12.526211459330979</v>
          </cell>
          <cell r="S502">
            <v>13.223714400188562</v>
          </cell>
        </row>
        <row r="503">
          <cell r="A503">
            <v>500</v>
          </cell>
          <cell r="R503">
            <v>12.530979657479998</v>
          </cell>
          <cell r="S503">
            <v>13.222324162505</v>
          </cell>
        </row>
        <row r="504">
          <cell r="A504">
            <v>501</v>
          </cell>
          <cell r="R504">
            <v>12.535747855629021</v>
          </cell>
          <cell r="S504">
            <v>13.220948992034041</v>
          </cell>
        </row>
        <row r="505">
          <cell r="A505">
            <v>502</v>
          </cell>
          <cell r="R505">
            <v>12.54051605377804</v>
          </cell>
          <cell r="S505">
            <v>13.219588798732584</v>
          </cell>
        </row>
        <row r="506">
          <cell r="A506">
            <v>503</v>
          </cell>
          <cell r="R506">
            <v>12.545284251927056</v>
          </cell>
          <cell r="S506">
            <v>13.21824349327358</v>
          </cell>
        </row>
        <row r="507">
          <cell r="A507">
            <v>504</v>
          </cell>
          <cell r="R507">
            <v>12.550052450076077</v>
          </cell>
          <cell r="S507">
            <v>13.216912987038913</v>
          </cell>
        </row>
        <row r="508">
          <cell r="A508">
            <v>505</v>
          </cell>
          <cell r="R508">
            <v>12.554820648225096</v>
          </cell>
          <cell r="S508">
            <v>13.2155971921124</v>
          </cell>
        </row>
        <row r="509">
          <cell r="A509">
            <v>506</v>
          </cell>
          <cell r="R509">
            <v>12.559588846374119</v>
          </cell>
          <cell r="S509">
            <v>13.214296021272849</v>
          </cell>
        </row>
        <row r="510">
          <cell r="A510">
            <v>507</v>
          </cell>
          <cell r="R510">
            <v>12.564357044523138</v>
          </cell>
          <cell r="S510">
            <v>13.213009387987203</v>
          </cell>
        </row>
        <row r="511">
          <cell r="A511">
            <v>508</v>
          </cell>
          <cell r="R511">
            <v>12.569125242672159</v>
          </cell>
          <cell r="S511">
            <v>13.211737206403756</v>
          </cell>
        </row>
        <row r="512">
          <cell r="A512">
            <v>509</v>
          </cell>
          <cell r="R512">
            <v>12.573893440821179</v>
          </cell>
          <cell r="S512">
            <v>13.210479391345492</v>
          </cell>
        </row>
        <row r="513">
          <cell r="A513">
            <v>510</v>
          </cell>
          <cell r="R513">
            <v>12.578661638970198</v>
          </cell>
          <cell r="S513">
            <v>13.209235858303433</v>
          </cell>
        </row>
        <row r="514">
          <cell r="A514">
            <v>511</v>
          </cell>
          <cell r="R514">
            <v>12.583429837119217</v>
          </cell>
          <cell r="S514">
            <v>13.208006523430129</v>
          </cell>
        </row>
        <row r="515">
          <cell r="A515">
            <v>512</v>
          </cell>
          <cell r="R515">
            <v>12.588198035268238</v>
          </cell>
          <cell r="S515">
            <v>13.206791303533183</v>
          </cell>
        </row>
        <row r="516">
          <cell r="A516">
            <v>513</v>
          </cell>
          <cell r="R516">
            <v>12.592966233417258</v>
          </cell>
          <cell r="S516">
            <v>13.205590116068869</v>
          </cell>
        </row>
        <row r="517">
          <cell r="A517">
            <v>514</v>
          </cell>
          <cell r="R517">
            <v>12.59773443156628</v>
          </cell>
          <cell r="S517">
            <v>13.204402879135841</v>
          </cell>
        </row>
        <row r="518">
          <cell r="A518">
            <v>515</v>
          </cell>
          <cell r="R518">
            <v>12.602502629715296</v>
          </cell>
          <cell r="S518">
            <v>13.203229511468859</v>
          </cell>
        </row>
        <row r="519">
          <cell r="A519">
            <v>516</v>
          </cell>
          <cell r="R519">
            <v>12.607270827864319</v>
          </cell>
          <cell r="S519">
            <v>13.202069932432661</v>
          </cell>
        </row>
        <row r="520">
          <cell r="A520">
            <v>517</v>
          </cell>
          <cell r="R520">
            <v>12.612039026013338</v>
          </cell>
          <cell r="S520">
            <v>13.200924062015845</v>
          </cell>
        </row>
        <row r="521">
          <cell r="A521">
            <v>518</v>
          </cell>
          <cell r="R521">
            <v>12.616807224162359</v>
          </cell>
          <cell r="S521">
            <v>13.199791820824863</v>
          </cell>
        </row>
        <row r="522">
          <cell r="A522">
            <v>519</v>
          </cell>
          <cell r="R522">
            <v>12.621575422311379</v>
          </cell>
          <cell r="S522">
            <v>13.19867313007807</v>
          </cell>
        </row>
        <row r="523">
          <cell r="A523">
            <v>520</v>
          </cell>
          <cell r="R523">
            <v>12.6263436204604</v>
          </cell>
          <cell r="S523">
            <v>13.197567911599817</v>
          </cell>
        </row>
        <row r="524">
          <cell r="A524">
            <v>521</v>
          </cell>
          <cell r="R524">
            <v>12.631111818609419</v>
          </cell>
          <cell r="S524">
            <v>13.196476087814661</v>
          </cell>
        </row>
        <row r="525">
          <cell r="A525">
            <v>522</v>
          </cell>
          <cell r="R525">
            <v>12.635880016758438</v>
          </cell>
          <cell r="S525">
            <v>13.195397581741615</v>
          </cell>
        </row>
        <row r="526">
          <cell r="A526">
            <v>523</v>
          </cell>
          <cell r="R526">
            <v>12.640648214907458</v>
          </cell>
          <cell r="S526">
            <v>13.19433231698844</v>
          </cell>
        </row>
        <row r="527">
          <cell r="A527">
            <v>524</v>
          </cell>
          <cell r="R527">
            <v>12.645416413056481</v>
          </cell>
          <cell r="S527">
            <v>13.193280217746064</v>
          </cell>
        </row>
        <row r="528">
          <cell r="A528">
            <v>525</v>
          </cell>
          <cell r="R528">
            <v>12.6501846112055</v>
          </cell>
          <cell r="S528">
            <v>13.19224120878299</v>
          </cell>
        </row>
        <row r="529">
          <cell r="A529">
            <v>526</v>
          </cell>
          <cell r="R529">
            <v>12.654952809354521</v>
          </cell>
          <cell r="S529">
            <v>13.191215215439824</v>
          </cell>
        </row>
        <row r="530">
          <cell r="A530">
            <v>527</v>
          </cell>
          <cell r="R530">
            <v>12.659721007503537</v>
          </cell>
          <cell r="S530">
            <v>13.190202163623868</v>
          </cell>
        </row>
        <row r="531">
          <cell r="A531">
            <v>528</v>
          </cell>
          <cell r="R531">
            <v>12.664489205652556</v>
          </cell>
          <cell r="S531">
            <v>13.189201979803705</v>
          </cell>
        </row>
        <row r="532">
          <cell r="A532">
            <v>529</v>
          </cell>
          <cell r="R532">
            <v>12.669257403801579</v>
          </cell>
          <cell r="S532">
            <v>13.188214591003936</v>
          </cell>
        </row>
        <row r="533">
          <cell r="A533">
            <v>530</v>
          </cell>
          <cell r="R533">
            <v>12.674025601950598</v>
          </cell>
          <cell r="S533">
            <v>13.187239924799922</v>
          </cell>
        </row>
        <row r="534">
          <cell r="A534">
            <v>531</v>
          </cell>
          <cell r="R534">
            <v>12.678793800099619</v>
          </cell>
          <cell r="S534">
            <v>13.186277909312585</v>
          </cell>
        </row>
        <row r="535">
          <cell r="A535">
            <v>532</v>
          </cell>
          <cell r="R535">
            <v>12.683561998248637</v>
          </cell>
          <cell r="S535">
            <v>13.185328473203304</v>
          </cell>
        </row>
        <row r="536">
          <cell r="A536">
            <v>533</v>
          </cell>
          <cell r="R536">
            <v>12.688330196397658</v>
          </cell>
          <cell r="S536">
            <v>13.184391545668817</v>
          </cell>
        </row>
        <row r="537">
          <cell r="A537">
            <v>534</v>
          </cell>
          <cell r="R537">
            <v>12.693098394546677</v>
          </cell>
          <cell r="S537">
            <v>13.183467056436239</v>
          </cell>
        </row>
        <row r="538">
          <cell r="A538">
            <v>535</v>
          </cell>
          <cell r="R538">
            <v>12.697866592695698</v>
          </cell>
          <cell r="S538">
            <v>13.182554935758082</v>
          </cell>
        </row>
        <row r="539">
          <cell r="A539">
            <v>536</v>
          </cell>
          <cell r="R539">
            <v>12.702634790844717</v>
          </cell>
          <cell r="S539">
            <v>13.181655114407359</v>
          </cell>
        </row>
        <row r="540">
          <cell r="A540">
            <v>537</v>
          </cell>
          <cell r="R540">
            <v>12.70740298899374</v>
          </cell>
          <cell r="S540">
            <v>13.180767523672744</v>
          </cell>
        </row>
        <row r="541">
          <cell r="A541">
            <v>538</v>
          </cell>
          <cell r="R541">
            <v>12.71217118714276</v>
          </cell>
          <cell r="S541">
            <v>13.179892095353777</v>
          </cell>
        </row>
        <row r="542">
          <cell r="A542">
            <v>539</v>
          </cell>
          <cell r="R542">
            <v>12.716939385291779</v>
          </cell>
          <cell r="S542">
            <v>13.17902876175612</v>
          </cell>
        </row>
        <row r="543">
          <cell r="A543">
            <v>540</v>
          </cell>
          <cell r="R543">
            <v>12.721707583440798</v>
          </cell>
          <cell r="S543">
            <v>13.17817745568688</v>
          </cell>
        </row>
        <row r="544">
          <cell r="A544">
            <v>541</v>
          </cell>
          <cell r="R544">
            <v>12.726475781589819</v>
          </cell>
          <cell r="S544">
            <v>13.177338110449966</v>
          </cell>
        </row>
        <row r="545">
          <cell r="A545">
            <v>542</v>
          </cell>
          <cell r="R545">
            <v>12.731243979738839</v>
          </cell>
          <cell r="S545">
            <v>13.176510659841506</v>
          </cell>
        </row>
        <row r="546">
          <cell r="A546">
            <v>543</v>
          </cell>
          <cell r="R546">
            <v>12.73601217788786</v>
          </cell>
          <cell r="S546">
            <v>13.175695038145319</v>
          </cell>
        </row>
        <row r="547">
          <cell r="A547">
            <v>544</v>
          </cell>
          <cell r="R547">
            <v>12.740780376036877</v>
          </cell>
          <cell r="S547">
            <v>13.174891180128439</v>
          </cell>
        </row>
        <row r="548">
          <cell r="A548">
            <v>545</v>
          </cell>
          <cell r="R548">
            <v>12.745548574185898</v>
          </cell>
          <cell r="S548">
            <v>13.174099021036662</v>
          </cell>
        </row>
        <row r="549">
          <cell r="A549">
            <v>546</v>
          </cell>
          <cell r="R549">
            <v>12.750316772334918</v>
          </cell>
          <cell r="S549">
            <v>13.173318496590188</v>
          </cell>
        </row>
        <row r="550">
          <cell r="A550">
            <v>547</v>
          </cell>
          <cell r="R550">
            <v>12.75508497048394</v>
          </cell>
          <cell r="S550">
            <v>13.172549542979255</v>
          </cell>
        </row>
        <row r="551">
          <cell r="A551">
            <v>548</v>
          </cell>
          <cell r="R551">
            <v>12.75985316863296</v>
          </cell>
          <cell r="S551">
            <v>13.171792096859875</v>
          </cell>
        </row>
        <row r="552">
          <cell r="A552">
            <v>549</v>
          </cell>
          <cell r="R552">
            <v>12.764621366781981</v>
          </cell>
          <cell r="S552">
            <v>13.171046095349578</v>
          </cell>
        </row>
        <row r="553">
          <cell r="A553">
            <v>550</v>
          </cell>
          <cell r="R553">
            <v>12.769389564930997</v>
          </cell>
          <cell r="S553">
            <v>13.170311476023224</v>
          </cell>
        </row>
        <row r="554">
          <cell r="A554">
            <v>551</v>
          </cell>
          <cell r="R554">
            <v>12.774157763080019</v>
          </cell>
          <cell r="S554">
            <v>13.169588176908858</v>
          </cell>
        </row>
        <row r="555">
          <cell r="A555">
            <v>552</v>
          </cell>
          <cell r="R555">
            <v>12.778925961229039</v>
          </cell>
          <cell r="S555">
            <v>13.168876136483574</v>
          </cell>
        </row>
        <row r="556">
          <cell r="A556">
            <v>553</v>
          </cell>
          <cell r="R556">
            <v>12.78369415937806</v>
          </cell>
          <cell r="S556">
            <v>13.168175293669508</v>
          </cell>
        </row>
        <row r="557">
          <cell r="A557">
            <v>554</v>
          </cell>
          <cell r="R557">
            <v>12.788462357527079</v>
          </cell>
          <cell r="S557">
            <v>13.167485587829766</v>
          </cell>
        </row>
        <row r="558">
          <cell r="A558">
            <v>555</v>
          </cell>
          <cell r="R558">
            <v>12.793230555676098</v>
          </cell>
          <cell r="S558">
            <v>13.166806958764489</v>
          </cell>
        </row>
        <row r="559">
          <cell r="A559">
            <v>556</v>
          </cell>
          <cell r="R559">
            <v>12.797998753825118</v>
          </cell>
          <cell r="S559">
            <v>13.16613934670691</v>
          </cell>
        </row>
        <row r="560">
          <cell r="A560">
            <v>557</v>
          </cell>
          <cell r="R560">
            <v>12.802766951974137</v>
          </cell>
          <cell r="S560">
            <v>13.165482692319468</v>
          </cell>
        </row>
        <row r="561">
          <cell r="A561">
            <v>558</v>
          </cell>
          <cell r="R561">
            <v>12.807535150123158</v>
          </cell>
          <cell r="S561">
            <v>13.16483693668995</v>
          </cell>
        </row>
        <row r="562">
          <cell r="A562">
            <v>559</v>
          </cell>
          <cell r="R562">
            <v>12.812303348272177</v>
          </cell>
          <cell r="S562">
            <v>13.164202021327709</v>
          </cell>
        </row>
        <row r="563">
          <cell r="A563">
            <v>560</v>
          </cell>
          <cell r="R563">
            <v>12.8170715464212</v>
          </cell>
          <cell r="S563">
            <v>13.163577888159883</v>
          </cell>
        </row>
        <row r="564">
          <cell r="A564">
            <v>561</v>
          </cell>
          <cell r="R564">
            <v>12.821839744570216</v>
          </cell>
          <cell r="S564">
            <v>13.162964479527682</v>
          </cell>
        </row>
        <row r="565">
          <cell r="A565">
            <v>562</v>
          </cell>
          <cell r="R565">
            <v>12.826607942719239</v>
          </cell>
          <cell r="S565">
            <v>13.1623617381827</v>
          </cell>
        </row>
        <row r="566">
          <cell r="A566">
            <v>563</v>
          </cell>
          <cell r="R566">
            <v>12.831376140868258</v>
          </cell>
          <cell r="S566">
            <v>13.161769607283251</v>
          </cell>
        </row>
        <row r="567">
          <cell r="A567">
            <v>564</v>
          </cell>
          <cell r="R567">
            <v>12.836144339017279</v>
          </cell>
          <cell r="S567">
            <v>13.161188030390802</v>
          </cell>
        </row>
        <row r="568">
          <cell r="A568">
            <v>565</v>
          </cell>
          <cell r="R568">
            <v>12.840912537166298</v>
          </cell>
          <cell r="S568">
            <v>13.160616951466379</v>
          </cell>
        </row>
        <row r="569">
          <cell r="A569">
            <v>566</v>
          </cell>
          <cell r="R569">
            <v>12.84568073531532</v>
          </cell>
          <cell r="S569">
            <v>13.160056314867044</v>
          </cell>
        </row>
        <row r="570">
          <cell r="A570">
            <v>567</v>
          </cell>
          <cell r="R570">
            <v>12.850448933464339</v>
          </cell>
          <cell r="S570">
            <v>13.159506065342388</v>
          </cell>
        </row>
        <row r="571">
          <cell r="A571">
            <v>568</v>
          </cell>
          <cell r="R571">
            <v>12.855217131613358</v>
          </cell>
          <cell r="S571">
            <v>13.158966148031116</v>
          </cell>
        </row>
        <row r="572">
          <cell r="A572">
            <v>569</v>
          </cell>
          <cell r="R572">
            <v>12.859985329762377</v>
          </cell>
          <cell r="S572">
            <v>13.158436508457577</v>
          </cell>
        </row>
        <row r="573">
          <cell r="A573">
            <v>570</v>
          </cell>
          <cell r="R573">
            <v>12.8647535279114</v>
          </cell>
          <cell r="S573">
            <v>13.157917092528422</v>
          </cell>
        </row>
        <row r="574">
          <cell r="A574">
            <v>571</v>
          </cell>
          <cell r="R574">
            <v>12.869521726060418</v>
          </cell>
          <cell r="S574">
            <v>13.157407846529221</v>
          </cell>
        </row>
        <row r="575">
          <cell r="A575">
            <v>572</v>
          </cell>
          <cell r="R575">
            <v>12.874289924209441</v>
          </cell>
          <cell r="S575">
            <v>13.156908717121187</v>
          </cell>
        </row>
        <row r="576">
          <cell r="A576">
            <v>573</v>
          </cell>
          <cell r="R576">
            <v>12.879058122358456</v>
          </cell>
          <cell r="S576">
            <v>13.156419651337877</v>
          </cell>
        </row>
        <row r="577">
          <cell r="A577">
            <v>574</v>
          </cell>
          <cell r="R577">
            <v>12.883826320507479</v>
          </cell>
          <cell r="S577">
            <v>13.155940596581942</v>
          </cell>
        </row>
        <row r="578">
          <cell r="A578">
            <v>575</v>
          </cell>
          <cell r="R578">
            <v>12.888594518656499</v>
          </cell>
          <cell r="S578">
            <v>13.155471500621944</v>
          </cell>
        </row>
        <row r="579">
          <cell r="A579">
            <v>576</v>
          </cell>
          <cell r="R579">
            <v>12.89336271680552</v>
          </cell>
          <cell r="S579">
            <v>13.155012311589148</v>
          </cell>
        </row>
        <row r="580">
          <cell r="A580">
            <v>577</v>
          </cell>
          <cell r="R580">
            <v>12.898130914954539</v>
          </cell>
          <cell r="S580">
            <v>13.154562977974399</v>
          </cell>
        </row>
        <row r="581">
          <cell r="A581">
            <v>578</v>
          </cell>
          <cell r="R581">
            <v>12.90289911310356</v>
          </cell>
          <cell r="S581">
            <v>13.154123448625013</v>
          </cell>
        </row>
        <row r="582">
          <cell r="A582">
            <v>579</v>
          </cell>
          <cell r="R582">
            <v>12.907667311252577</v>
          </cell>
          <cell r="S582">
            <v>13.153693672741685</v>
          </cell>
        </row>
        <row r="583">
          <cell r="A583">
            <v>580</v>
          </cell>
          <cell r="R583">
            <v>12.912435509401597</v>
          </cell>
          <cell r="S583">
            <v>13.153273599875453</v>
          </cell>
        </row>
        <row r="584">
          <cell r="A584">
            <v>581</v>
          </cell>
          <cell r="R584">
            <v>12.917203707550618</v>
          </cell>
          <cell r="S584">
            <v>13.152863179924685</v>
          </cell>
        </row>
        <row r="585">
          <cell r="A585">
            <v>582</v>
          </cell>
          <cell r="R585">
            <v>12.921971905699637</v>
          </cell>
          <cell r="S585">
            <v>13.152462363132067</v>
          </cell>
        </row>
        <row r="586">
          <cell r="A586">
            <v>583</v>
          </cell>
          <cell r="R586">
            <v>12.92674010384866</v>
          </cell>
          <cell r="S586">
            <v>13.152071100081711</v>
          </cell>
        </row>
        <row r="587">
          <cell r="A587">
            <v>584</v>
          </cell>
          <cell r="R587">
            <v>12.931508301997679</v>
          </cell>
          <cell r="S587">
            <v>13.151689341696166</v>
          </cell>
        </row>
        <row r="588">
          <cell r="A588">
            <v>585</v>
          </cell>
          <cell r="R588">
            <v>12.936276500146699</v>
          </cell>
          <cell r="S588">
            <v>13.151317039233561</v>
          </cell>
        </row>
        <row r="589">
          <cell r="A589">
            <v>586</v>
          </cell>
          <cell r="R589">
            <v>12.941044698295718</v>
          </cell>
          <cell r="S589">
            <v>13.150954144284739</v>
          </cell>
        </row>
        <row r="590">
          <cell r="A590">
            <v>587</v>
          </cell>
          <cell r="R590">
            <v>12.945812896444739</v>
          </cell>
          <cell r="S590">
            <v>13.150600608770398</v>
          </cell>
        </row>
        <row r="591">
          <cell r="A591">
            <v>588</v>
          </cell>
          <cell r="R591">
            <v>12.950581094593758</v>
          </cell>
          <cell r="S591">
            <v>13.15025638493834</v>
          </cell>
        </row>
        <row r="592">
          <cell r="A592">
            <v>589</v>
          </cell>
          <cell r="R592">
            <v>12.955349292742779</v>
          </cell>
          <cell r="S592">
            <v>13.149921425360635</v>
          </cell>
        </row>
        <row r="593">
          <cell r="A593">
            <v>590</v>
          </cell>
          <cell r="R593">
            <v>12.960117490891797</v>
          </cell>
          <cell r="S593">
            <v>13.149595682930899</v>
          </cell>
        </row>
        <row r="594">
          <cell r="A594">
            <v>591</v>
          </cell>
          <cell r="R594">
            <v>12.964885689040818</v>
          </cell>
          <cell r="S594">
            <v>13.149279110861583</v>
          </cell>
        </row>
        <row r="595">
          <cell r="A595">
            <v>592</v>
          </cell>
          <cell r="R595">
            <v>12.969653887189837</v>
          </cell>
          <cell r="S595">
            <v>13.148971662681273</v>
          </cell>
        </row>
        <row r="596">
          <cell r="A596">
            <v>593</v>
          </cell>
          <cell r="R596">
            <v>12.97442208533886</v>
          </cell>
          <cell r="S596">
            <v>13.148673292231999</v>
          </cell>
        </row>
        <row r="597">
          <cell r="A597">
            <v>594</v>
          </cell>
          <cell r="R597">
            <v>12.979190283487878</v>
          </cell>
          <cell r="S597">
            <v>13.148383953666649</v>
          </cell>
        </row>
        <row r="598">
          <cell r="A598">
            <v>595</v>
          </cell>
          <cell r="R598">
            <v>12.9839584816369</v>
          </cell>
          <cell r="S598">
            <v>13.148103601446307</v>
          </cell>
        </row>
        <row r="599">
          <cell r="A599">
            <v>596</v>
          </cell>
          <cell r="R599">
            <v>12.98872667978592</v>
          </cell>
          <cell r="S599">
            <v>13.147832190337692</v>
          </cell>
        </row>
        <row r="600">
          <cell r="A600">
            <v>597</v>
          </cell>
          <cell r="R600">
            <v>12.993494877934939</v>
          </cell>
          <cell r="S600">
            <v>13.147569675410592</v>
          </cell>
        </row>
        <row r="601">
          <cell r="A601">
            <v>598</v>
          </cell>
          <cell r="R601">
            <v>12.998263076083958</v>
          </cell>
          <cell r="S601">
            <v>13.14731601203534</v>
          </cell>
        </row>
        <row r="602">
          <cell r="A602">
            <v>599</v>
          </cell>
          <cell r="R602">
            <v>13.003031274232979</v>
          </cell>
          <cell r="S602">
            <v>13.147071155880289</v>
          </cell>
        </row>
        <row r="603">
          <cell r="A603">
            <v>600</v>
          </cell>
          <cell r="R603">
            <v>13.007799472381999</v>
          </cell>
          <cell r="S603">
            <v>13.146835062909332</v>
          </cell>
        </row>
        <row r="604">
          <cell r="A604">
            <v>601</v>
          </cell>
          <cell r="R604">
            <v>13.01256767053102</v>
          </cell>
          <cell r="S604">
            <v>13.146607689379463</v>
          </cell>
        </row>
        <row r="605">
          <cell r="A605">
            <v>602</v>
          </cell>
          <cell r="R605">
            <v>13.017335868680037</v>
          </cell>
          <cell r="S605">
            <v>13.146388991838309</v>
          </cell>
        </row>
        <row r="606">
          <cell r="A606">
            <v>603</v>
          </cell>
          <cell r="R606">
            <v>13.022104066829058</v>
          </cell>
          <cell r="S606">
            <v>13.146178927121751</v>
          </cell>
        </row>
        <row r="607">
          <cell r="A607">
            <v>604</v>
          </cell>
          <cell r="R607">
            <v>13.026872264978078</v>
          </cell>
          <cell r="S607">
            <v>13.14597745235152</v>
          </cell>
        </row>
        <row r="608">
          <cell r="A608">
            <v>605</v>
          </cell>
          <cell r="R608">
            <v>13.031640463127097</v>
          </cell>
          <cell r="S608">
            <v>13.145784524932846</v>
          </cell>
        </row>
        <row r="609">
          <cell r="A609">
            <v>606</v>
          </cell>
          <cell r="R609">
            <v>13.03640866127612</v>
          </cell>
          <cell r="S609">
            <v>13.145600102552102</v>
          </cell>
        </row>
        <row r="610">
          <cell r="A610">
            <v>607</v>
          </cell>
          <cell r="R610">
            <v>13.041176859425136</v>
          </cell>
          <cell r="S610">
            <v>13.145424143174507</v>
          </cell>
        </row>
        <row r="611">
          <cell r="A611">
            <v>608</v>
          </cell>
          <cell r="R611">
            <v>13.04594505757416</v>
          </cell>
          <cell r="S611">
            <v>13.145256605041817</v>
          </cell>
        </row>
        <row r="612">
          <cell r="A612">
            <v>609</v>
          </cell>
          <cell r="R612">
            <v>13.050713255723178</v>
          </cell>
          <cell r="S612">
            <v>13.145097446670073</v>
          </cell>
        </row>
        <row r="613">
          <cell r="A613">
            <v>610</v>
          </cell>
          <cell r="R613">
            <v>13.055481453872199</v>
          </cell>
          <cell r="S613">
            <v>13.144946626847327</v>
          </cell>
        </row>
        <row r="614">
          <cell r="A614">
            <v>611</v>
          </cell>
          <cell r="R614">
            <v>13.060249652021218</v>
          </cell>
          <cell r="S614">
            <v>13.144804104631453</v>
          </cell>
        </row>
        <row r="615">
          <cell r="A615">
            <v>612</v>
          </cell>
          <cell r="R615">
            <v>13.065017850170239</v>
          </cell>
          <cell r="S615">
            <v>13.144669839347896</v>
          </cell>
        </row>
        <row r="616">
          <cell r="A616">
            <v>613</v>
          </cell>
          <cell r="R616">
            <v>13.069786048319258</v>
          </cell>
          <cell r="S616">
            <v>13.144543790587532</v>
          </cell>
        </row>
        <row r="617">
          <cell r="A617">
            <v>614</v>
          </cell>
          <cell r="R617">
            <v>13.074554246468278</v>
          </cell>
          <cell r="S617">
            <v>13.144425918204481</v>
          </cell>
        </row>
        <row r="618">
          <cell r="A618">
            <v>615</v>
          </cell>
          <cell r="R618">
            <v>13.079322444617297</v>
          </cell>
          <cell r="S618">
            <v>13.144316182313977</v>
          </cell>
        </row>
        <row r="619">
          <cell r="A619">
            <v>616</v>
          </cell>
          <cell r="R619">
            <v>13.084090642766318</v>
          </cell>
          <cell r="S619">
            <v>13.144214543290239</v>
          </cell>
        </row>
        <row r="620">
          <cell r="A620">
            <v>617</v>
          </cell>
          <cell r="R620">
            <v>13.088858840915337</v>
          </cell>
          <cell r="S620">
            <v>13.144120961764386</v>
          </cell>
        </row>
        <row r="621">
          <cell r="A621">
            <v>618</v>
          </cell>
          <cell r="R621">
            <v>13.09362703906436</v>
          </cell>
          <cell r="S621">
            <v>13.144035398622359</v>
          </cell>
        </row>
        <row r="622">
          <cell r="A622">
            <v>619</v>
          </cell>
          <cell r="R622">
            <v>13.098395237213376</v>
          </cell>
          <cell r="S622">
            <v>13.143957815002837</v>
          </cell>
        </row>
        <row r="623">
          <cell r="A623">
            <v>620</v>
          </cell>
          <cell r="R623">
            <v>13.103163435362399</v>
          </cell>
          <cell r="S623">
            <v>13.143888172295229</v>
          </cell>
        </row>
        <row r="624">
          <cell r="A624">
            <v>621</v>
          </cell>
          <cell r="R624">
            <v>13.107931633511418</v>
          </cell>
          <cell r="S624">
            <v>13.143826432137651</v>
          </cell>
        </row>
        <row r="625">
          <cell r="A625">
            <v>622</v>
          </cell>
          <cell r="R625">
            <v>13.112699831660439</v>
          </cell>
          <cell r="S625">
            <v>13.143772556414898</v>
          </cell>
        </row>
        <row r="626">
          <cell r="A626">
            <v>623</v>
          </cell>
          <cell r="R626">
            <v>13.117468029809459</v>
          </cell>
          <cell r="S626">
            <v>13.143726507256499</v>
          </cell>
        </row>
        <row r="627">
          <cell r="A627">
            <v>624</v>
          </cell>
          <cell r="R627">
            <v>13.12223622795848</v>
          </cell>
          <cell r="S627">
            <v>13.143688247034753</v>
          </cell>
        </row>
        <row r="628">
          <cell r="A628">
            <v>625</v>
          </cell>
          <cell r="R628">
            <v>13.127004426107499</v>
          </cell>
          <cell r="S628">
            <v>13.143657738362748</v>
          </cell>
        </row>
        <row r="629">
          <cell r="A629">
            <v>626</v>
          </cell>
          <cell r="R629">
            <v>13.131772624256518</v>
          </cell>
          <cell r="S629">
            <v>13.14363494409249</v>
          </cell>
        </row>
        <row r="630">
          <cell r="A630">
            <v>627</v>
          </cell>
          <cell r="R630">
            <v>13.136540822405538</v>
          </cell>
          <cell r="S630">
            <v>13.143619827312968</v>
          </cell>
        </row>
        <row r="631">
          <cell r="A631">
            <v>628</v>
          </cell>
          <cell r="R631">
            <v>13.14130902055456</v>
          </cell>
          <cell r="S631">
            <v>13.143612351348263</v>
          </cell>
        </row>
        <row r="632">
          <cell r="A632">
            <v>629</v>
          </cell>
          <cell r="R632">
            <v>13.14607721870358</v>
          </cell>
          <cell r="S632">
            <v>13.14361247975571</v>
          </cell>
        </row>
        <row r="633">
          <cell r="A633">
            <v>630</v>
          </cell>
          <cell r="R633">
            <v>13.150845416852599</v>
          </cell>
          <cell r="S633">
            <v>13.143620176323996</v>
          </cell>
        </row>
        <row r="634">
          <cell r="A634">
            <v>631</v>
          </cell>
          <cell r="R634">
            <v>13.155613615001618</v>
          </cell>
          <cell r="S634">
            <v>13.143635405071388</v>
          </cell>
        </row>
        <row r="635">
          <cell r="A635">
            <v>632</v>
          </cell>
          <cell r="R635">
            <v>13.160381813150638</v>
          </cell>
          <cell r="S635">
            <v>13.143658130243864</v>
          </cell>
        </row>
        <row r="636">
          <cell r="A636">
            <v>633</v>
          </cell>
          <cell r="R636">
            <v>13.165150011299659</v>
          </cell>
          <cell r="S636">
            <v>13.143688316313344</v>
          </cell>
        </row>
        <row r="637">
          <cell r="A637">
            <v>634</v>
          </cell>
          <cell r="R637">
            <v>13.169918209448678</v>
          </cell>
          <cell r="S637">
            <v>13.143725927975902</v>
          </cell>
        </row>
        <row r="638">
          <cell r="A638">
            <v>635</v>
          </cell>
          <cell r="R638">
            <v>13.174686407597699</v>
          </cell>
          <cell r="S638">
            <v>13.143770930149991</v>
          </cell>
        </row>
        <row r="639">
          <cell r="A639">
            <v>636</v>
          </cell>
          <cell r="R639">
            <v>13.179454605746717</v>
          </cell>
          <cell r="S639">
            <v>13.143823287974714</v>
          </cell>
        </row>
        <row r="640">
          <cell r="A640">
            <v>637</v>
          </cell>
          <cell r="R640">
            <v>13.184222803895741</v>
          </cell>
          <cell r="S640">
            <v>13.143882966808063</v>
          </cell>
        </row>
        <row r="641">
          <cell r="A641">
            <v>638</v>
          </cell>
          <cell r="R641">
            <v>13.188991002044757</v>
          </cell>
          <cell r="S641">
            <v>13.143949932225244</v>
          </cell>
        </row>
        <row r="642">
          <cell r="A642">
            <v>639</v>
          </cell>
          <cell r="R642">
            <v>13.193759200193778</v>
          </cell>
          <cell r="S642">
            <v>13.144024150016945</v>
          </cell>
        </row>
        <row r="643">
          <cell r="A643">
            <v>640</v>
          </cell>
          <cell r="R643">
            <v>13.198527398342797</v>
          </cell>
          <cell r="S643">
            <v>13.144105586187646</v>
          </cell>
        </row>
        <row r="644">
          <cell r="A644">
            <v>641</v>
          </cell>
          <cell r="R644">
            <v>13.20329559649182</v>
          </cell>
          <cell r="S644">
            <v>13.144194206953998</v>
          </cell>
        </row>
        <row r="645">
          <cell r="A645">
            <v>642</v>
          </cell>
          <cell r="R645">
            <v>13.208063794640839</v>
          </cell>
          <cell r="S645">
            <v>13.144289978743112</v>
          </cell>
        </row>
        <row r="646">
          <cell r="A646">
            <v>643</v>
          </cell>
          <cell r="R646">
            <v>13.212831992789859</v>
          </cell>
          <cell r="S646">
            <v>13.144392868190971</v>
          </cell>
        </row>
        <row r="647">
          <cell r="A647">
            <v>644</v>
          </cell>
          <cell r="R647">
            <v>13.217600190938878</v>
          </cell>
          <cell r="S647">
            <v>13.144502842140776</v>
          </cell>
        </row>
        <row r="648">
          <cell r="A648">
            <v>645</v>
          </cell>
          <cell r="R648">
            <v>13.222368389087899</v>
          </cell>
          <cell r="S648">
            <v>13.144619867641351</v>
          </cell>
        </row>
        <row r="649">
          <cell r="A649">
            <v>646</v>
          </cell>
          <cell r="R649">
            <v>13.227136587236918</v>
          </cell>
          <cell r="S649">
            <v>13.144743911945566</v>
          </cell>
        </row>
        <row r="650">
          <cell r="A650">
            <v>647</v>
          </cell>
          <cell r="R650">
            <v>13.23190478538594</v>
          </cell>
          <cell r="S650">
            <v>13.144874942508727</v>
          </cell>
        </row>
        <row r="651">
          <cell r="A651">
            <v>648</v>
          </cell>
          <cell r="R651">
            <v>13.236672983534957</v>
          </cell>
          <cell r="S651">
            <v>13.145012926987047</v>
          </cell>
        </row>
        <row r="652">
          <cell r="A652">
            <v>649</v>
          </cell>
          <cell r="R652">
            <v>13.241441181683978</v>
          </cell>
          <cell r="S652">
            <v>13.145157833236077</v>
          </cell>
        </row>
        <row r="653">
          <cell r="A653">
            <v>650</v>
          </cell>
          <cell r="R653">
            <v>13.246209379832997</v>
          </cell>
          <cell r="S653">
            <v>13.145309629309192</v>
          </cell>
        </row>
        <row r="654">
          <cell r="A654">
            <v>651</v>
          </cell>
          <cell r="R654">
            <v>13.25097757798202</v>
          </cell>
          <cell r="S654">
            <v>13.14546828345604</v>
          </cell>
        </row>
        <row r="655">
          <cell r="A655">
            <v>652</v>
          </cell>
          <cell r="R655">
            <v>13.25574577613104</v>
          </cell>
          <cell r="S655">
            <v>13.145633764121071</v>
          </cell>
        </row>
        <row r="656">
          <cell r="A656">
            <v>653</v>
          </cell>
          <cell r="R656">
            <v>13.260513974280061</v>
          </cell>
          <cell r="S656">
            <v>13.145806039942032</v>
          </cell>
        </row>
        <row r="657">
          <cell r="A657">
            <v>654</v>
          </cell>
          <cell r="R657">
            <v>13.26528217242908</v>
          </cell>
          <cell r="S657">
            <v>13.145985079748471</v>
          </cell>
        </row>
        <row r="658">
          <cell r="A658">
            <v>655</v>
          </cell>
          <cell r="R658">
            <v>13.270050370578096</v>
          </cell>
          <cell r="S658">
            <v>13.146170852560306</v>
          </cell>
        </row>
        <row r="659">
          <cell r="A659">
            <v>656</v>
          </cell>
          <cell r="R659">
            <v>13.274818568727119</v>
          </cell>
          <cell r="S659">
            <v>13.146363327586366</v>
          </cell>
        </row>
        <row r="660">
          <cell r="A660">
            <v>657</v>
          </cell>
          <cell r="R660">
            <v>13.279586766876138</v>
          </cell>
          <cell r="S660">
            <v>13.146562474222913</v>
          </cell>
        </row>
        <row r="661">
          <cell r="A661">
            <v>658</v>
          </cell>
          <cell r="R661">
            <v>13.284354965025159</v>
          </cell>
          <cell r="S661">
            <v>13.146768262052289</v>
          </cell>
        </row>
        <row r="662">
          <cell r="A662">
            <v>659</v>
          </cell>
          <cell r="R662">
            <v>13.289123163174178</v>
          </cell>
          <cell r="S662">
            <v>13.146980660841439</v>
          </cell>
        </row>
        <row r="663">
          <cell r="A663">
            <v>660</v>
          </cell>
          <cell r="R663">
            <v>13.293891361323197</v>
          </cell>
          <cell r="S663">
            <v>13.147199640540538</v>
          </cell>
        </row>
        <row r="664">
          <cell r="A664">
            <v>661</v>
          </cell>
          <cell r="R664">
            <v>13.298659559472217</v>
          </cell>
          <cell r="S664">
            <v>13.14742517128162</v>
          </cell>
        </row>
        <row r="665">
          <cell r="A665">
            <v>662</v>
          </cell>
          <cell r="R665">
            <v>13.303427757621238</v>
          </cell>
          <cell r="S665">
            <v>13.147657223377193</v>
          </cell>
        </row>
        <row r="666">
          <cell r="A666">
            <v>663</v>
          </cell>
          <cell r="R666">
            <v>13.308195955770257</v>
          </cell>
          <cell r="S666">
            <v>13.147895767318845</v>
          </cell>
        </row>
        <row r="667">
          <cell r="A667">
            <v>664</v>
          </cell>
          <cell r="R667">
            <v>13.31296415391928</v>
          </cell>
          <cell r="S667">
            <v>13.148140773775962</v>
          </cell>
        </row>
        <row r="668">
          <cell r="A668">
            <v>665</v>
          </cell>
          <cell r="R668">
            <v>13.317732352068296</v>
          </cell>
          <cell r="S668">
            <v>13.148392213594335</v>
          </cell>
        </row>
        <row r="669">
          <cell r="A669">
            <v>666</v>
          </cell>
          <cell r="R669">
            <v>13.32250055021732</v>
          </cell>
          <cell r="S669">
            <v>13.14865005779486</v>
          </cell>
        </row>
        <row r="670">
          <cell r="A670">
            <v>667</v>
          </cell>
          <cell r="R670">
            <v>13.327268748366338</v>
          </cell>
          <cell r="S670">
            <v>13.148914277572217</v>
          </cell>
        </row>
        <row r="671">
          <cell r="A671">
            <v>668</v>
          </cell>
          <cell r="R671">
            <v>13.332036946515359</v>
          </cell>
          <cell r="S671">
            <v>13.149184844293579</v>
          </cell>
        </row>
        <row r="672">
          <cell r="A672">
            <v>669</v>
          </cell>
          <cell r="R672">
            <v>13.336805144664378</v>
          </cell>
          <cell r="S672">
            <v>13.149461729497306</v>
          </cell>
        </row>
        <row r="673">
          <cell r="A673">
            <v>670</v>
          </cell>
          <cell r="R673">
            <v>13.341573342813399</v>
          </cell>
          <cell r="S673">
            <v>13.149744904891694</v>
          </cell>
        </row>
        <row r="674">
          <cell r="A674">
            <v>671</v>
          </cell>
          <cell r="R674">
            <v>13.346341540962419</v>
          </cell>
          <cell r="S674">
            <v>13.150034342353692</v>
          </cell>
        </row>
        <row r="675">
          <cell r="A675">
            <v>672</v>
          </cell>
          <cell r="R675">
            <v>13.351109739111438</v>
          </cell>
          <cell r="S675">
            <v>13.150330013927626</v>
          </cell>
        </row>
        <row r="676">
          <cell r="A676">
            <v>673</v>
          </cell>
          <cell r="R676">
            <v>13.355877937260457</v>
          </cell>
          <cell r="S676">
            <v>13.150631891823993</v>
          </cell>
        </row>
        <row r="677">
          <cell r="A677">
            <v>674</v>
          </cell>
          <cell r="R677">
            <v>13.36064613540948</v>
          </cell>
          <cell r="S677">
            <v>13.150939948418227</v>
          </cell>
        </row>
        <row r="678">
          <cell r="A678">
            <v>675</v>
          </cell>
          <cell r="R678">
            <v>13.365414333558499</v>
          </cell>
          <cell r="S678">
            <v>13.151254156249431</v>
          </cell>
        </row>
        <row r="679">
          <cell r="A679">
            <v>676</v>
          </cell>
          <cell r="R679">
            <v>13.37018253170752</v>
          </cell>
          <cell r="S679">
            <v>13.151574488019232</v>
          </cell>
        </row>
        <row r="680">
          <cell r="A680">
            <v>677</v>
          </cell>
          <cell r="R680">
            <v>13.374950729856538</v>
          </cell>
          <cell r="S680">
            <v>13.151900916590522</v>
          </cell>
        </row>
        <row r="681">
          <cell r="A681">
            <v>678</v>
          </cell>
          <cell r="R681">
            <v>13.379718928005559</v>
          </cell>
          <cell r="S681">
            <v>13.152233414986304</v>
          </cell>
        </row>
        <row r="682">
          <cell r="A682">
            <v>679</v>
          </cell>
          <cell r="R682">
            <v>13.384487126154578</v>
          </cell>
          <cell r="S682">
            <v>13.152571956388503</v>
          </cell>
        </row>
        <row r="683">
          <cell r="A683">
            <v>680</v>
          </cell>
          <cell r="R683">
            <v>13.389255324303598</v>
          </cell>
          <cell r="S683">
            <v>13.152916514136798</v>
          </cell>
        </row>
        <row r="684">
          <cell r="A684">
            <v>681</v>
          </cell>
          <cell r="R684">
            <v>13.394023522452619</v>
          </cell>
          <cell r="S684">
            <v>13.153267061727462</v>
          </cell>
        </row>
        <row r="685">
          <cell r="A685">
            <v>682</v>
          </cell>
          <cell r="R685">
            <v>13.398791720601636</v>
          </cell>
          <cell r="S685">
            <v>13.153623572812212</v>
          </cell>
        </row>
        <row r="686">
          <cell r="A686">
            <v>683</v>
          </cell>
          <cell r="R686">
            <v>13.403559918750661</v>
          </cell>
          <cell r="S686">
            <v>13.153986021197079</v>
          </cell>
        </row>
        <row r="687">
          <cell r="A687">
            <v>684</v>
          </cell>
          <cell r="R687">
            <v>13.408328116899677</v>
          </cell>
          <cell r="S687">
            <v>13.154354380841269</v>
          </cell>
        </row>
        <row r="688">
          <cell r="A688">
            <v>685</v>
          </cell>
          <cell r="R688">
            <v>13.413096315048698</v>
          </cell>
          <cell r="S688">
            <v>13.154728625856063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ntrada_Dados"/>
      <sheetName val="Base_Dados"/>
      <sheetName val="BlocosP1_ValorAnual"/>
      <sheetName val="Conferencia"/>
      <sheetName val="Confere_Total"/>
      <sheetName val="Confere_Proposta"/>
      <sheetName val="Saldos_NA"/>
      <sheetName val="Saldos_MT_BT"/>
      <sheetName val="Saldos_Residual"/>
      <sheetName val="Reserva_Proposta"/>
      <sheetName val="Planej_OrcamLib"/>
      <sheetName val="Aprov_Exec_P2"/>
      <sheetName val="Panej_Comp_Real"/>
      <sheetName val="Planej_OrcamLib_Anual"/>
      <sheetName val="Balizamento"/>
      <sheetName val="Banco_SAP"/>
      <sheetName val="Valor_Aprovado_P1"/>
      <sheetName val="Valor_Real_Plan_P1"/>
      <sheetName val="Atualizacao_Moeda_P1"/>
      <sheetName val="Valor_Real_SAP_P1"/>
      <sheetName val="Valor_Desp_Associadas"/>
      <sheetName val="Control_Coligadas"/>
      <sheetName val="Controle_Logistica_MS"/>
      <sheetName val="Relat_Consolidado"/>
      <sheetName val="Estrut_ArvorInvest"/>
      <sheetName val="Exec_Orcam_Cemig_RI"/>
      <sheetName val="Exec_Orcam_Inv"/>
      <sheetName val="Exec_Orcam_Empresa"/>
      <sheetName val="Exec_Proposta_Cemig"/>
      <sheetName val="Exec_Proposta_Terceiros"/>
      <sheetName val="Exec_Proposta_Total"/>
      <sheetName val="Exec_ProjP1_Cemig"/>
      <sheetName val="Exec_ProjP1_Terceiros"/>
      <sheetName val="Exec_ProjP1_Total"/>
      <sheetName val="Exec_ProjP2_Cemig"/>
      <sheetName val="Exec_ProjP2_Terceiros"/>
      <sheetName val="Exec_ProjP2_Total"/>
      <sheetName val="Estrut_MacroP1"/>
      <sheetName val="Exec_MacroP1_Cemig"/>
      <sheetName val="Exec_MacroP1_Terceiros"/>
      <sheetName val="Exec_MacroP1_Total"/>
      <sheetName val="P1_Plan_2013"/>
      <sheetName val="Relat_Acomp_Exec"/>
      <sheetName val="ExtratoP1_Total"/>
      <sheetName val="Graf_P1_Total"/>
      <sheetName val="Base_Graficos"/>
      <sheetName val="ExtratoP1_GT"/>
      <sheetName val="Graf_P1_GT"/>
      <sheetName val="ExtratoP1_D"/>
      <sheetName val="Graf_P1_D"/>
      <sheetName val="ExtratoP1_H"/>
      <sheetName val="Graf_P1_H"/>
      <sheetName val="ExtratoP1_Sist_Elet"/>
      <sheetName val="Graf_P1_Sist_Elet"/>
      <sheetName val="ExtratoP1_Gest_Amb"/>
      <sheetName val="Graf_P1_Gest_Amb"/>
      <sheetName val="ExtratoP1_Infra_Estrut"/>
      <sheetName val="Graf_P1_Infra_Estrut"/>
      <sheetName val="ExtratoP1_PDD"/>
      <sheetName val="Graf_P1_PDD"/>
      <sheetName val="ExtratoP1_Copa"/>
      <sheetName val="Graf_P1_Copa"/>
      <sheetName val="ExtratoP2_Total"/>
      <sheetName val="Graf_P2_Total"/>
      <sheetName val="ExtratoP2_GT"/>
      <sheetName val="Graf_P2_GT"/>
      <sheetName val="ExtratoP2_D"/>
      <sheetName val="Graf_P2_D"/>
      <sheetName val="ExtratoP2_H"/>
      <sheetName val="Graf_P2_H"/>
      <sheetName val="ExtratoP2_Proj_P2"/>
      <sheetName val="Graf_Proj_P2"/>
      <sheetName val="ExtratoP2_APT"/>
      <sheetName val="Graf_P2_APT"/>
      <sheetName val="ExtratoP2_AQS"/>
      <sheetName val="Graf_P2_AQS"/>
      <sheetName val="Extrato_Total_Cemig"/>
      <sheetName val="Extrato_Total_GT"/>
      <sheetName val="Extrato_Total_D"/>
      <sheetName val="Extrato_Total_H"/>
      <sheetName val="Graf_Cemig_Total"/>
      <sheetName val="Relat_Reporte"/>
      <sheetName val="Dados_Painel_PPAP"/>
      <sheetName val="Acomp_Inv_Estado"/>
      <sheetName val="Lista_Proj_Estado"/>
      <sheetName val="Resumo_Estado"/>
      <sheetName val="Balizamento_Inv_Estado"/>
      <sheetName val="Relat_CRGC"/>
      <sheetName val="Relat_PPPC"/>
      <sheetName val="PPPC_BlocoP1_GT"/>
      <sheetName val="PPPC_BlocoP1_D"/>
      <sheetName val="PPPC_BlocoP1_H"/>
      <sheetName val="PPPC_Resumo_GT"/>
      <sheetName val="PPPC_Resumo_D"/>
      <sheetName val="PPPC_Resumo_H"/>
      <sheetName val="Exec_Planej_Original_GT"/>
      <sheetName val="Exec_Planej_Original_D"/>
      <sheetName val="Exec_Planej_Original_H"/>
      <sheetName val="PPPC_Planej_GT"/>
      <sheetName val="PPPC_Planej_D"/>
      <sheetName val="PPPC_Planej_H"/>
      <sheetName val="PPPC_BlocoP1_GT_2013"/>
      <sheetName val="PPPC_BlocoP1_D_2013"/>
      <sheetName val="PPPC_BlocoP1_H_2013"/>
      <sheetName val="PPPC_Resumo_GT_2013"/>
      <sheetName val="PPPC_Resumo_D_2013"/>
      <sheetName val="PPPC_Resumo_H_2013"/>
      <sheetName val="PPPC_Planej_GT_2013"/>
      <sheetName val="PPPC_Planej_D_2013"/>
      <sheetName val="PPPC_Planej_H_2013"/>
      <sheetName val="PPPC_Princip_Proj_GT"/>
      <sheetName val="PPPC_Princip_Proj_D"/>
      <sheetName val="PPPC_Princip_Proj_H"/>
      <sheetName val="Relat_PPPC_Conting"/>
      <sheetName val="PPPC_Contingencia_Total"/>
      <sheetName val="PPPC_Contingencia_GT"/>
      <sheetName val="PPPC_Contingecia_D"/>
      <sheetName val="PPPC_Contingencia_H"/>
      <sheetName val="Relat_NA"/>
      <sheetName val="Comparacao_NA_Total"/>
      <sheetName val="Comparacao_NA_GT"/>
      <sheetName val="Comparacao_NA_D"/>
      <sheetName val="Comparacao_NA_H"/>
      <sheetName val="Relat_PPPC_PlanejLP"/>
      <sheetName val="PPPC_Resumo_Total_LP"/>
      <sheetName val="Planej_LP_P1"/>
      <sheetName val="Planej_LP_P2"/>
      <sheetName val="Extrato_DGT"/>
      <sheetName val="Extrato_DDC"/>
      <sheetName val="Base_Relatorios"/>
      <sheetName val="Lista_Geral_Cemig"/>
      <sheetName val="Lista_Geral_Cemig_P2"/>
      <sheetName val="Lista_Geral_Terceiros"/>
      <sheetName val="Lista_Geral_Total"/>
      <sheetName val="Resumo_Geral_Projetos"/>
      <sheetName val="Lista_Geral_P1"/>
      <sheetName val="Lista_MacroP1"/>
      <sheetName val="Lista_Exec_P1"/>
      <sheetName val="Resumo_Geral_MacroP1"/>
      <sheetName val="Lista_Exec_MacroP1"/>
      <sheetName val="Resumo_Geral_ExecP1"/>
      <sheetName val="Plan_Relat_Portf"/>
      <sheetName val="Inform_Portf_Invest"/>
      <sheetName val="Historico"/>
      <sheetName val="Valores_Realizados"/>
      <sheetName val="Valores_Real_Empresa"/>
      <sheetName val="Valores_Real_ModeloLP"/>
      <sheetName val="Exec_Orcam_Inv_2011"/>
      <sheetName val="Exec_Orcam_Original_GT"/>
      <sheetName val="Exec_Orcam_Orignal_D"/>
      <sheetName val="Exec_Orcam_Original_H"/>
      <sheetName val="Exec_Orcam_Original_Cemig"/>
      <sheetName val="Proj_Invest_P1_Original"/>
      <sheetName val="Grupo_OI_PEP"/>
      <sheetName val="Documentacao"/>
      <sheetName val="Formulario"/>
      <sheetName val="Lista_CRD_CRCA"/>
      <sheetName val="Lista_Parec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CPO</v>
          </cell>
          <cell r="B1" t="str">
            <v>DESCRICAO</v>
          </cell>
          <cell r="C1" t="str">
            <v>EMPRESA</v>
          </cell>
          <cell r="D1" t="str">
            <v>SomaDeP1</v>
          </cell>
          <cell r="E1" t="str">
            <v>SomaDeP2</v>
          </cell>
          <cell r="F1" t="str">
            <v>SomaDeP3</v>
          </cell>
          <cell r="G1" t="str">
            <v>SomaDeP4</v>
          </cell>
          <cell r="H1" t="str">
            <v>SomaDeP5</v>
          </cell>
          <cell r="I1" t="str">
            <v>SomaDeP6</v>
          </cell>
          <cell r="J1" t="str">
            <v>SomaDeP7</v>
          </cell>
          <cell r="K1" t="str">
            <v>SomaDeP8</v>
          </cell>
          <cell r="L1" t="str">
            <v>SomaDeP9</v>
          </cell>
          <cell r="M1" t="str">
            <v>SomaDeP10</v>
          </cell>
          <cell r="N1" t="str">
            <v>SomaDeP11</v>
          </cell>
          <cell r="O1" t="str">
            <v>SomaDeP12</v>
          </cell>
          <cell r="P1" t="str">
            <v>SomaDePlate</v>
          </cell>
          <cell r="Q1" t="str">
            <v>SomaDeTOTPL</v>
          </cell>
          <cell r="R1" t="str">
            <v>SomaDeR1</v>
          </cell>
          <cell r="S1" t="str">
            <v>SomaDeR2</v>
          </cell>
          <cell r="T1" t="str">
            <v>SomaDeR3</v>
          </cell>
          <cell r="U1" t="str">
            <v>SomaDeR4</v>
          </cell>
          <cell r="V1" t="str">
            <v>SomaDeR5</v>
          </cell>
          <cell r="W1" t="str">
            <v>SomaDeR6</v>
          </cell>
          <cell r="X1" t="str">
            <v>SomaDeR7</v>
          </cell>
          <cell r="Y1" t="str">
            <v>SomaDeR8</v>
          </cell>
          <cell r="Z1" t="str">
            <v>SomaDeR9</v>
          </cell>
          <cell r="AA1" t="str">
            <v>SomaDeR10</v>
          </cell>
          <cell r="AB1" t="str">
            <v>SomaDeR11</v>
          </cell>
          <cell r="AC1" t="str">
            <v>SomaDeR12</v>
          </cell>
          <cell r="AD1" t="str">
            <v>SomaDeReate</v>
          </cell>
          <cell r="AE1" t="str">
            <v>SomaDeTOTRE</v>
          </cell>
          <cell r="AF1" t="str">
            <v>SomaDeCO1</v>
          </cell>
          <cell r="AG1" t="str">
            <v>SomaDeco2</v>
          </cell>
          <cell r="AH1" t="str">
            <v>SomaDeco3</v>
          </cell>
          <cell r="AI1" t="str">
            <v>SomaDeco4</v>
          </cell>
          <cell r="AJ1" t="str">
            <v>SomaDeco5</v>
          </cell>
          <cell r="AK1" t="str">
            <v>SomaDeco6</v>
          </cell>
          <cell r="AL1" t="str">
            <v>SomaDeco7</v>
          </cell>
          <cell r="AM1" t="str">
            <v>SomaDeco8</v>
          </cell>
          <cell r="AN1" t="str">
            <v>SomaDeco9</v>
          </cell>
          <cell r="AO1" t="str">
            <v>SomaDeco10</v>
          </cell>
          <cell r="AP1" t="str">
            <v>SomaDeco11</v>
          </cell>
          <cell r="AQ1" t="str">
            <v>SomaDeco12</v>
          </cell>
          <cell r="AR1" t="str">
            <v>SomaDecoate</v>
          </cell>
          <cell r="AS1" t="str">
            <v>SomaDeCOMPRO</v>
          </cell>
          <cell r="AT1" t="str">
            <v>SomaDeORCA</v>
          </cell>
          <cell r="AU1" t="str">
            <v>DESCRMES</v>
          </cell>
          <cell r="AV1" t="str">
            <v>RESPCPO</v>
          </cell>
        </row>
        <row r="2">
          <cell r="A2" t="str">
            <v>0003/0D</v>
          </cell>
          <cell r="B2" t="str">
            <v>PENDENCIA JUDICIAL - DISTRIBUIÇÃO</v>
          </cell>
          <cell r="C2" t="str">
            <v>ORD</v>
          </cell>
          <cell r="D2">
            <v>79.671519999999987</v>
          </cell>
          <cell r="E2">
            <v>19.789019999999997</v>
          </cell>
          <cell r="F2">
            <v>6.5053000000000001</v>
          </cell>
          <cell r="G2">
            <v>20.64143</v>
          </cell>
          <cell r="H2">
            <v>13.229909999999999</v>
          </cell>
          <cell r="I2">
            <v>10.031409999999999</v>
          </cell>
          <cell r="J2">
            <v>0</v>
          </cell>
          <cell r="K2">
            <v>0</v>
          </cell>
          <cell r="L2">
            <v>0</v>
          </cell>
          <cell r="M2">
            <v>0</v>
          </cell>
          <cell r="N2">
            <v>0</v>
          </cell>
          <cell r="O2">
            <v>0</v>
          </cell>
          <cell r="P2">
            <v>149.86859000000001</v>
          </cell>
          <cell r="Q2">
            <v>149.86859000000001</v>
          </cell>
          <cell r="R2">
            <v>79.442859999999996</v>
          </cell>
          <cell r="S2">
            <v>19.559659999999997</v>
          </cell>
          <cell r="T2">
            <v>6.7633200000000002</v>
          </cell>
          <cell r="U2">
            <v>20.541429999999998</v>
          </cell>
          <cell r="V2">
            <v>13.32991</v>
          </cell>
          <cell r="W2">
            <v>2.4626999999999999</v>
          </cell>
          <cell r="X2">
            <v>0</v>
          </cell>
          <cell r="Y2">
            <v>0</v>
          </cell>
          <cell r="Z2">
            <v>0</v>
          </cell>
          <cell r="AA2">
            <v>0</v>
          </cell>
          <cell r="AB2">
            <v>0</v>
          </cell>
          <cell r="AC2">
            <v>0</v>
          </cell>
          <cell r="AD2">
            <v>142.09988000000001</v>
          </cell>
          <cell r="AE2">
            <v>142.09988000000001</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149.86855000000003</v>
          </cell>
          <cell r="AU2" t="str">
            <v>JUN/12</v>
          </cell>
          <cell r="AV2" t="str">
            <v/>
          </cell>
        </row>
        <row r="3">
          <cell r="A3" t="str">
            <v>0003/0G</v>
          </cell>
          <cell r="B3" t="str">
            <v>Pendência Judicial - GERAÇÃO</v>
          </cell>
          <cell r="C3" t="str">
            <v>ORD</v>
          </cell>
          <cell r="D3">
            <v>0</v>
          </cell>
          <cell r="E3">
            <v>89.248100000000008</v>
          </cell>
          <cell r="F3">
            <v>0</v>
          </cell>
          <cell r="G3">
            <v>0</v>
          </cell>
          <cell r="H3">
            <v>0</v>
          </cell>
          <cell r="I3">
            <v>0</v>
          </cell>
          <cell r="J3">
            <v>0</v>
          </cell>
          <cell r="K3">
            <v>0</v>
          </cell>
          <cell r="L3">
            <v>0</v>
          </cell>
          <cell r="M3">
            <v>0</v>
          </cell>
          <cell r="N3">
            <v>0</v>
          </cell>
          <cell r="O3">
            <v>0</v>
          </cell>
          <cell r="P3">
            <v>89.248100000000008</v>
          </cell>
          <cell r="Q3">
            <v>89.248100000000008</v>
          </cell>
          <cell r="R3">
            <v>0</v>
          </cell>
          <cell r="S3">
            <v>89.248100000000008</v>
          </cell>
          <cell r="T3">
            <v>0</v>
          </cell>
          <cell r="U3">
            <v>0</v>
          </cell>
          <cell r="V3">
            <v>0</v>
          </cell>
          <cell r="W3">
            <v>0</v>
          </cell>
          <cell r="X3">
            <v>0</v>
          </cell>
          <cell r="Y3">
            <v>0</v>
          </cell>
          <cell r="Z3">
            <v>0</v>
          </cell>
          <cell r="AA3">
            <v>0</v>
          </cell>
          <cell r="AB3">
            <v>0</v>
          </cell>
          <cell r="AC3">
            <v>0</v>
          </cell>
          <cell r="AD3">
            <v>89.248100000000008</v>
          </cell>
          <cell r="AE3">
            <v>89.248100000000008</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89.248100000000008</v>
          </cell>
          <cell r="AU3" t="str">
            <v>JUN/12</v>
          </cell>
          <cell r="AV3" t="str">
            <v>Manoel Bernadino Soares</v>
          </cell>
        </row>
        <row r="4">
          <cell r="A4" t="str">
            <v>0003/0S</v>
          </cell>
          <cell r="B4" t="str">
            <v>PENDENCIA JUDICIAL - SUBTRANSMISSÃO</v>
          </cell>
          <cell r="C4" t="str">
            <v>ORD</v>
          </cell>
          <cell r="D4">
            <v>1152.6145099999999</v>
          </cell>
          <cell r="E4">
            <v>276.50114000000008</v>
          </cell>
          <cell r="F4">
            <v>233.74197000000007</v>
          </cell>
          <cell r="G4">
            <v>1248.8882699999999</v>
          </cell>
          <cell r="H4">
            <v>93.80659</v>
          </cell>
          <cell r="I4">
            <v>1081.25883</v>
          </cell>
          <cell r="J4">
            <v>0.26832999999999996</v>
          </cell>
          <cell r="K4">
            <v>0</v>
          </cell>
          <cell r="L4">
            <v>0</v>
          </cell>
          <cell r="M4">
            <v>0</v>
          </cell>
          <cell r="N4">
            <v>0</v>
          </cell>
          <cell r="O4">
            <v>0</v>
          </cell>
          <cell r="P4">
            <v>4086.8113100000005</v>
          </cell>
          <cell r="Q4">
            <v>4087.0796400000004</v>
          </cell>
          <cell r="R4">
            <v>1138.9194500000001</v>
          </cell>
          <cell r="S4">
            <v>50.055320000000009</v>
          </cell>
          <cell r="T4">
            <v>460.43869000000001</v>
          </cell>
          <cell r="U4">
            <v>1246.65923</v>
          </cell>
          <cell r="V4">
            <v>70.558050000000009</v>
          </cell>
          <cell r="W4">
            <v>1100.3407099999999</v>
          </cell>
          <cell r="X4">
            <v>0</v>
          </cell>
          <cell r="Y4">
            <v>0</v>
          </cell>
          <cell r="Z4">
            <v>0</v>
          </cell>
          <cell r="AA4">
            <v>0</v>
          </cell>
          <cell r="AB4">
            <v>0</v>
          </cell>
          <cell r="AC4">
            <v>0</v>
          </cell>
          <cell r="AD4">
            <v>4066.9714500000005</v>
          </cell>
          <cell r="AE4">
            <v>4066.9714500000005</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4090.8759900000014</v>
          </cell>
          <cell r="AU4" t="str">
            <v>JUN/12</v>
          </cell>
          <cell r="AV4" t="str">
            <v/>
          </cell>
        </row>
        <row r="5">
          <cell r="A5" t="str">
            <v>0003/0T</v>
          </cell>
          <cell r="B5" t="str">
            <v>PENDENCIA JUDICIAL - TRANSMISSÃO</v>
          </cell>
          <cell r="C5" t="str">
            <v>ORD</v>
          </cell>
          <cell r="D5">
            <v>0</v>
          </cell>
          <cell r="E5">
            <v>0</v>
          </cell>
          <cell r="F5">
            <v>3</v>
          </cell>
          <cell r="G5">
            <v>0</v>
          </cell>
          <cell r="H5">
            <v>0</v>
          </cell>
          <cell r="I5">
            <v>0</v>
          </cell>
          <cell r="J5">
            <v>0</v>
          </cell>
          <cell r="K5">
            <v>0</v>
          </cell>
          <cell r="L5">
            <v>0</v>
          </cell>
          <cell r="M5">
            <v>0</v>
          </cell>
          <cell r="N5">
            <v>0</v>
          </cell>
          <cell r="O5">
            <v>0</v>
          </cell>
          <cell r="P5">
            <v>3</v>
          </cell>
          <cell r="Q5">
            <v>3</v>
          </cell>
          <cell r="R5">
            <v>0</v>
          </cell>
          <cell r="S5">
            <v>0</v>
          </cell>
          <cell r="T5">
            <v>3</v>
          </cell>
          <cell r="U5">
            <v>0</v>
          </cell>
          <cell r="V5">
            <v>0</v>
          </cell>
          <cell r="W5">
            <v>0</v>
          </cell>
          <cell r="X5">
            <v>0</v>
          </cell>
          <cell r="Y5">
            <v>0</v>
          </cell>
          <cell r="Z5">
            <v>0</v>
          </cell>
          <cell r="AA5">
            <v>0</v>
          </cell>
          <cell r="AB5">
            <v>0</v>
          </cell>
          <cell r="AC5">
            <v>0</v>
          </cell>
          <cell r="AD5">
            <v>3</v>
          </cell>
          <cell r="AE5">
            <v>3</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3</v>
          </cell>
          <cell r="AU5" t="str">
            <v>JUN/12</v>
          </cell>
          <cell r="AV5" t="str">
            <v/>
          </cell>
        </row>
        <row r="6">
          <cell r="A6" t="str">
            <v>0288/99</v>
          </cell>
          <cell r="B6" t="str">
            <v>AHE Aimorés</v>
          </cell>
          <cell r="C6" t="str">
            <v>PEP</v>
          </cell>
          <cell r="D6">
            <v>0</v>
          </cell>
          <cell r="E6">
            <v>0</v>
          </cell>
          <cell r="F6">
            <v>0</v>
          </cell>
          <cell r="G6">
            <v>0</v>
          </cell>
          <cell r="H6">
            <v>0</v>
          </cell>
          <cell r="I6">
            <v>0</v>
          </cell>
          <cell r="J6">
            <v>83.3</v>
          </cell>
          <cell r="K6">
            <v>93.1</v>
          </cell>
          <cell r="L6">
            <v>115.15</v>
          </cell>
          <cell r="M6">
            <v>73.5</v>
          </cell>
          <cell r="N6">
            <v>147</v>
          </cell>
          <cell r="O6">
            <v>306.25</v>
          </cell>
          <cell r="P6">
            <v>0</v>
          </cell>
          <cell r="Q6">
            <v>818.3</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818.3</v>
          </cell>
          <cell r="AU6" t="str">
            <v>JUN/12</v>
          </cell>
          <cell r="AV6" t="str">
            <v>AHE Aimorés</v>
          </cell>
        </row>
        <row r="7">
          <cell r="A7" t="str">
            <v>0341/99</v>
          </cell>
          <cell r="B7" t="str">
            <v>AHE Irapé</v>
          </cell>
          <cell r="C7" t="str">
            <v>ORD</v>
          </cell>
          <cell r="D7">
            <v>0.5</v>
          </cell>
          <cell r="E7">
            <v>2.2999999999999998</v>
          </cell>
          <cell r="F7">
            <v>0.21149000000000001</v>
          </cell>
          <cell r="G7">
            <v>0.10184</v>
          </cell>
          <cell r="H7">
            <v>0</v>
          </cell>
          <cell r="I7">
            <v>0</v>
          </cell>
          <cell r="J7">
            <v>0</v>
          </cell>
          <cell r="K7">
            <v>0</v>
          </cell>
          <cell r="L7">
            <v>0</v>
          </cell>
          <cell r="M7">
            <v>0</v>
          </cell>
          <cell r="N7">
            <v>0</v>
          </cell>
          <cell r="O7">
            <v>0</v>
          </cell>
          <cell r="P7">
            <v>3.1133299999999999</v>
          </cell>
          <cell r="Q7">
            <v>3.1133299999999999</v>
          </cell>
          <cell r="R7">
            <v>0.13708000000000001</v>
          </cell>
          <cell r="S7">
            <v>2.2999999999999998</v>
          </cell>
          <cell r="T7">
            <v>0.21149000000000001</v>
          </cell>
          <cell r="U7">
            <v>0.10184</v>
          </cell>
          <cell r="V7">
            <v>0</v>
          </cell>
          <cell r="W7">
            <v>0</v>
          </cell>
          <cell r="X7">
            <v>0</v>
          </cell>
          <cell r="Y7">
            <v>0</v>
          </cell>
          <cell r="Z7">
            <v>0</v>
          </cell>
          <cell r="AA7">
            <v>0</v>
          </cell>
          <cell r="AB7">
            <v>0</v>
          </cell>
          <cell r="AC7">
            <v>0</v>
          </cell>
          <cell r="AD7">
            <v>2.75041</v>
          </cell>
          <cell r="AE7">
            <v>2.75041</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3.1133299999999999</v>
          </cell>
          <cell r="AU7" t="str">
            <v>JUN/12</v>
          </cell>
          <cell r="AV7" t="str">
            <v>AHE Irapé</v>
          </cell>
        </row>
        <row r="8">
          <cell r="A8" t="str">
            <v>0705/02</v>
          </cell>
          <cell r="B8" t="str">
            <v>UHE Três Marias - Modernização</v>
          </cell>
          <cell r="C8" t="str">
            <v>ADI</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t="str">
            <v>JUN/12</v>
          </cell>
          <cell r="AV8" t="str">
            <v>UHE Três Marias - Modernização</v>
          </cell>
        </row>
        <row r="9">
          <cell r="A9" t="str">
            <v>0705/02</v>
          </cell>
          <cell r="B9" t="str">
            <v>UHE Três Marias - Modernização</v>
          </cell>
          <cell r="C9" t="str">
            <v>PEP</v>
          </cell>
          <cell r="D9">
            <v>0</v>
          </cell>
          <cell r="E9">
            <v>0</v>
          </cell>
          <cell r="F9">
            <v>0</v>
          </cell>
          <cell r="G9">
            <v>0</v>
          </cell>
          <cell r="H9">
            <v>0</v>
          </cell>
          <cell r="I9">
            <v>0</v>
          </cell>
          <cell r="J9">
            <v>0</v>
          </cell>
          <cell r="K9">
            <v>0</v>
          </cell>
          <cell r="L9">
            <v>0</v>
          </cell>
          <cell r="M9">
            <v>0</v>
          </cell>
          <cell r="N9">
            <v>0</v>
          </cell>
          <cell r="O9">
            <v>1389.66101</v>
          </cell>
          <cell r="P9">
            <v>0</v>
          </cell>
          <cell r="Q9">
            <v>1389.66101</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1389.66101</v>
          </cell>
          <cell r="AU9" t="str">
            <v>JUN/12</v>
          </cell>
          <cell r="AV9" t="str">
            <v>UHE Três Marias - Modernização</v>
          </cell>
        </row>
        <row r="10">
          <cell r="A10" t="str">
            <v>0796/02</v>
          </cell>
          <cell r="B10" t="str">
            <v>Implantação da Política de Atendimento e os Canais de Interação</v>
          </cell>
          <cell r="C10" t="str">
            <v>PEP</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-4.0928699999999996</v>
          </cell>
          <cell r="W10">
            <v>-3.9830000000000001</v>
          </cell>
          <cell r="X10">
            <v>0</v>
          </cell>
          <cell r="Y10">
            <v>0</v>
          </cell>
          <cell r="Z10">
            <v>0</v>
          </cell>
          <cell r="AA10">
            <v>0</v>
          </cell>
          <cell r="AB10">
            <v>0</v>
          </cell>
          <cell r="AC10">
            <v>0</v>
          </cell>
          <cell r="AD10">
            <v>-8.0758700000000001</v>
          </cell>
          <cell r="AE10">
            <v>-8.0758700000000001</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t="str">
            <v>JUN/12</v>
          </cell>
          <cell r="AV10" t="str">
            <v>Rafael Pimenta F. Filho</v>
          </cell>
        </row>
        <row r="11">
          <cell r="A11" t="str">
            <v>0978/03</v>
          </cell>
          <cell r="B11" t="str">
            <v>Substituição Conjunto Proteção - Relé da Subestação</v>
          </cell>
          <cell r="C11" t="str">
            <v>PEP</v>
          </cell>
          <cell r="D11">
            <v>0</v>
          </cell>
          <cell r="E11">
            <v>202.791</v>
          </cell>
          <cell r="F11">
            <v>0</v>
          </cell>
          <cell r="G11">
            <v>0</v>
          </cell>
          <cell r="H11">
            <v>0</v>
          </cell>
          <cell r="I11">
            <v>0</v>
          </cell>
          <cell r="J11">
            <v>0</v>
          </cell>
          <cell r="K11">
            <v>0</v>
          </cell>
          <cell r="L11">
            <v>0</v>
          </cell>
          <cell r="M11">
            <v>0</v>
          </cell>
          <cell r="N11">
            <v>0</v>
          </cell>
          <cell r="O11">
            <v>0</v>
          </cell>
          <cell r="P11">
            <v>202.791</v>
          </cell>
          <cell r="Q11">
            <v>202.791</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t="str">
            <v>JUN/12</v>
          </cell>
          <cell r="AV11" t="str">
            <v>Substituição Conjunto Proteção - Relé da Subestação</v>
          </cell>
        </row>
        <row r="12">
          <cell r="A12" t="str">
            <v>0990/03</v>
          </cell>
          <cell r="B12" t="str">
            <v>Projeto LUZ PARA TODOS</v>
          </cell>
          <cell r="C12" t="str">
            <v>PEP</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-195.17246</v>
          </cell>
          <cell r="S12">
            <v>-56.374830000000003</v>
          </cell>
          <cell r="T12">
            <v>-160.67913000000001</v>
          </cell>
          <cell r="U12">
            <v>-21.384139999999999</v>
          </cell>
          <cell r="V12">
            <v>-18.196129999999997</v>
          </cell>
          <cell r="W12">
            <v>0</v>
          </cell>
          <cell r="X12">
            <v>0</v>
          </cell>
          <cell r="Y12">
            <v>0</v>
          </cell>
          <cell r="Z12">
            <v>0</v>
          </cell>
          <cell r="AA12">
            <v>0</v>
          </cell>
          <cell r="AB12">
            <v>0</v>
          </cell>
          <cell r="AC12">
            <v>0</v>
          </cell>
          <cell r="AD12">
            <v>-451.80669000000006</v>
          </cell>
          <cell r="AE12">
            <v>-451.80669000000006</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t="str">
            <v>JUN/12</v>
          </cell>
          <cell r="AV12" t="str">
            <v>Projeto LUZ PARA TODOS</v>
          </cell>
        </row>
        <row r="13">
          <cell r="A13" t="str">
            <v>1011/0D</v>
          </cell>
          <cell r="B13" t="str">
            <v>EXPANSÃO NOROESTE MINEIRO - MT/BT - DISTRIB</v>
          </cell>
          <cell r="C13" t="str">
            <v>PEP</v>
          </cell>
          <cell r="D13">
            <v>0</v>
          </cell>
          <cell r="E13">
            <v>23.000950000000003</v>
          </cell>
          <cell r="F13">
            <v>19.157520000000002</v>
          </cell>
          <cell r="G13">
            <v>9.8415299999999988</v>
          </cell>
          <cell r="H13">
            <v>0</v>
          </cell>
          <cell r="I13">
            <v>0</v>
          </cell>
          <cell r="J13">
            <v>0</v>
          </cell>
          <cell r="K13">
            <v>0</v>
          </cell>
          <cell r="L13">
            <v>0</v>
          </cell>
          <cell r="M13">
            <v>0</v>
          </cell>
          <cell r="N13">
            <v>0</v>
          </cell>
          <cell r="O13">
            <v>0</v>
          </cell>
          <cell r="P13">
            <v>52</v>
          </cell>
          <cell r="Q13">
            <v>52</v>
          </cell>
          <cell r="R13">
            <v>0</v>
          </cell>
          <cell r="S13">
            <v>0</v>
          </cell>
          <cell r="T13">
            <v>-14.25784</v>
          </cell>
          <cell r="U13">
            <v>0</v>
          </cell>
          <cell r="V13">
            <v>0</v>
          </cell>
          <cell r="W13">
            <v>0</v>
          </cell>
          <cell r="X13">
            <v>0</v>
          </cell>
          <cell r="Y13">
            <v>0</v>
          </cell>
          <cell r="Z13">
            <v>0</v>
          </cell>
          <cell r="AA13">
            <v>0</v>
          </cell>
          <cell r="AB13">
            <v>0</v>
          </cell>
          <cell r="AC13">
            <v>0</v>
          </cell>
          <cell r="AD13">
            <v>-14.25784</v>
          </cell>
          <cell r="AE13">
            <v>-14.25784</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t="str">
            <v>JUN/12</v>
          </cell>
          <cell r="AV13" t="str">
            <v/>
          </cell>
        </row>
        <row r="14">
          <cell r="A14" t="str">
            <v>1021/03</v>
          </cell>
          <cell r="B14" t="str">
            <v>AHE MURTA</v>
          </cell>
          <cell r="C14" t="str">
            <v>PEP</v>
          </cell>
          <cell r="D14">
            <v>0</v>
          </cell>
          <cell r="E14">
            <v>0</v>
          </cell>
          <cell r="F14">
            <v>0</v>
          </cell>
          <cell r="G14">
            <v>12.2546</v>
          </cell>
          <cell r="H14">
            <v>15.038589999999999</v>
          </cell>
          <cell r="I14">
            <v>17.67146</v>
          </cell>
          <cell r="J14">
            <v>17.672460000000001</v>
          </cell>
          <cell r="K14">
            <v>17.672460000000001</v>
          </cell>
          <cell r="L14">
            <v>17.672470000000001</v>
          </cell>
          <cell r="M14">
            <v>17.672460000000001</v>
          </cell>
          <cell r="N14">
            <v>17.672449999999998</v>
          </cell>
          <cell r="O14">
            <v>17.672469999999997</v>
          </cell>
          <cell r="P14">
            <v>44.964649999999992</v>
          </cell>
          <cell r="Q14">
            <v>150.99941999999999</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150.99942000000001</v>
          </cell>
          <cell r="AU14" t="str">
            <v>JUN/12</v>
          </cell>
          <cell r="AV14" t="str">
            <v>Gilberto Moura V Filho</v>
          </cell>
        </row>
        <row r="15">
          <cell r="A15" t="str">
            <v>1114/04</v>
          </cell>
          <cell r="B15" t="str">
            <v>Marcas, Patentes e Direitos Autorais</v>
          </cell>
          <cell r="C15" t="str">
            <v>PEP</v>
          </cell>
          <cell r="D15">
            <v>0.33300000000000002</v>
          </cell>
          <cell r="E15">
            <v>0.33300000000000002</v>
          </cell>
          <cell r="F15">
            <v>0.33300000000000002</v>
          </cell>
          <cell r="G15">
            <v>0.33300000000000002</v>
          </cell>
          <cell r="H15">
            <v>0.33300000000000002</v>
          </cell>
          <cell r="I15">
            <v>0.33300000000000002</v>
          </cell>
          <cell r="J15">
            <v>0.33300000000000002</v>
          </cell>
          <cell r="K15">
            <v>0.33300000000000002</v>
          </cell>
          <cell r="L15">
            <v>0.33300000000000002</v>
          </cell>
          <cell r="M15">
            <v>0.33300000000000002</v>
          </cell>
          <cell r="N15">
            <v>0.33300000000000002</v>
          </cell>
          <cell r="O15">
            <v>0.33700000000000002</v>
          </cell>
          <cell r="P15">
            <v>1.998</v>
          </cell>
          <cell r="Q15">
            <v>4</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4</v>
          </cell>
          <cell r="AU15" t="str">
            <v>JUN/12</v>
          </cell>
          <cell r="AV15" t="str">
            <v>José Henrique Diniz</v>
          </cell>
        </row>
        <row r="16">
          <cell r="A16" t="str">
            <v>1114/0D</v>
          </cell>
          <cell r="B16" t="str">
            <v>Marcas e Patentes D</v>
          </cell>
          <cell r="C16" t="str">
            <v>PEP</v>
          </cell>
          <cell r="D16">
            <v>8.5865999999999989</v>
          </cell>
          <cell r="E16">
            <v>5.4866300000000008</v>
          </cell>
          <cell r="F16">
            <v>5.2566000000000006</v>
          </cell>
          <cell r="G16">
            <v>5.2566000000000006</v>
          </cell>
          <cell r="H16">
            <v>5.2566300000000004</v>
          </cell>
          <cell r="I16">
            <v>5.2566000000000006</v>
          </cell>
          <cell r="J16">
            <v>5.2565900000000001</v>
          </cell>
          <cell r="K16">
            <v>5.2566300000000004</v>
          </cell>
          <cell r="L16">
            <v>5.2566000000000006</v>
          </cell>
          <cell r="M16">
            <v>5.2566000000000006</v>
          </cell>
          <cell r="N16">
            <v>5.2566300000000004</v>
          </cell>
          <cell r="O16">
            <v>5.2566000000000006</v>
          </cell>
          <cell r="P16">
            <v>35.099660000000021</v>
          </cell>
          <cell r="Q16">
            <v>66.639310000000023</v>
          </cell>
          <cell r="R16">
            <v>3.33</v>
          </cell>
          <cell r="S16">
            <v>0.23</v>
          </cell>
          <cell r="T16">
            <v>0.53</v>
          </cell>
          <cell r="U16">
            <v>1.17414</v>
          </cell>
          <cell r="V16">
            <v>2.9789599999999998</v>
          </cell>
          <cell r="W16">
            <v>0</v>
          </cell>
          <cell r="X16">
            <v>0</v>
          </cell>
          <cell r="Y16">
            <v>0</v>
          </cell>
          <cell r="Z16">
            <v>0</v>
          </cell>
          <cell r="AA16">
            <v>0</v>
          </cell>
          <cell r="AB16">
            <v>0</v>
          </cell>
          <cell r="AC16">
            <v>0</v>
          </cell>
          <cell r="AD16">
            <v>8.2431000000000019</v>
          </cell>
          <cell r="AE16">
            <v>8.2431000000000019</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66.639309999999995</v>
          </cell>
          <cell r="AU16" t="str">
            <v>JUN/12</v>
          </cell>
          <cell r="AV16" t="str">
            <v>Jaelton Avelar Fernandino</v>
          </cell>
        </row>
        <row r="17">
          <cell r="A17" t="str">
            <v>1114/0G</v>
          </cell>
          <cell r="B17" t="str">
            <v>MARCAS-PATENTES E DIREITOS AUTORAIS - GERAÇÃO</v>
          </cell>
          <cell r="C17" t="str">
            <v>PEP</v>
          </cell>
          <cell r="D17">
            <v>9.6261399999999995</v>
          </cell>
          <cell r="E17">
            <v>9.03613</v>
          </cell>
          <cell r="F17">
            <v>9.0361399999999996</v>
          </cell>
          <cell r="G17">
            <v>9.0361200000000004</v>
          </cell>
          <cell r="H17">
            <v>9.03613</v>
          </cell>
          <cell r="I17">
            <v>9.0361399999999996</v>
          </cell>
          <cell r="J17">
            <v>9.0361399999999996</v>
          </cell>
          <cell r="K17">
            <v>9.03613</v>
          </cell>
          <cell r="L17">
            <v>9.0361399999999996</v>
          </cell>
          <cell r="M17">
            <v>9.0361200000000004</v>
          </cell>
          <cell r="N17">
            <v>9.03613</v>
          </cell>
          <cell r="O17">
            <v>9.0401399999999992</v>
          </cell>
          <cell r="P17">
            <v>54.806799999999996</v>
          </cell>
          <cell r="Q17">
            <v>109.02759999999999</v>
          </cell>
          <cell r="R17">
            <v>0.59</v>
          </cell>
          <cell r="S17">
            <v>0</v>
          </cell>
          <cell r="T17">
            <v>0.06</v>
          </cell>
          <cell r="U17">
            <v>0.2</v>
          </cell>
          <cell r="V17">
            <v>0.2</v>
          </cell>
          <cell r="W17">
            <v>1.94</v>
          </cell>
          <cell r="X17">
            <v>0</v>
          </cell>
          <cell r="Y17">
            <v>0</v>
          </cell>
          <cell r="Z17">
            <v>0</v>
          </cell>
          <cell r="AA17">
            <v>0</v>
          </cell>
          <cell r="AB17">
            <v>0</v>
          </cell>
          <cell r="AC17">
            <v>0</v>
          </cell>
          <cell r="AD17">
            <v>2.99</v>
          </cell>
          <cell r="AE17">
            <v>2.99</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109.02760000000001</v>
          </cell>
          <cell r="AU17" t="str">
            <v>JUN/12</v>
          </cell>
          <cell r="AV17" t="str">
            <v/>
          </cell>
        </row>
        <row r="18">
          <cell r="A18" t="str">
            <v>1114/0H</v>
          </cell>
          <cell r="B18" t="str">
            <v>MARCAS E PATENTES</v>
          </cell>
          <cell r="C18" t="str">
            <v>PEP</v>
          </cell>
          <cell r="D18">
            <v>4.9631099999999995</v>
          </cell>
          <cell r="E18">
            <v>4.9631099999999995</v>
          </cell>
          <cell r="F18">
            <v>4.96312</v>
          </cell>
          <cell r="G18">
            <v>4.9631099999999995</v>
          </cell>
          <cell r="H18">
            <v>4.9631099999999995</v>
          </cell>
          <cell r="I18">
            <v>4.9631099999999995</v>
          </cell>
          <cell r="J18">
            <v>4.9631099999999995</v>
          </cell>
          <cell r="K18">
            <v>4.96312</v>
          </cell>
          <cell r="L18">
            <v>4.9631099999999995</v>
          </cell>
          <cell r="M18">
            <v>4.9631099999999995</v>
          </cell>
          <cell r="N18">
            <v>4.9631099999999995</v>
          </cell>
          <cell r="O18">
            <v>4.9690699999999994</v>
          </cell>
          <cell r="P18">
            <v>29.778670000000002</v>
          </cell>
          <cell r="Q18">
            <v>59.563300000000005</v>
          </cell>
          <cell r="R18">
            <v>0</v>
          </cell>
          <cell r="S18">
            <v>0</v>
          </cell>
          <cell r="T18">
            <v>0.35499999999999998</v>
          </cell>
          <cell r="U18">
            <v>0</v>
          </cell>
          <cell r="V18">
            <v>0</v>
          </cell>
          <cell r="W18">
            <v>0</v>
          </cell>
          <cell r="X18">
            <v>0</v>
          </cell>
          <cell r="Y18">
            <v>0</v>
          </cell>
          <cell r="Z18">
            <v>0</v>
          </cell>
          <cell r="AA18">
            <v>0</v>
          </cell>
          <cell r="AB18">
            <v>0</v>
          </cell>
          <cell r="AC18">
            <v>0</v>
          </cell>
          <cell r="AD18">
            <v>0.35499999999999998</v>
          </cell>
          <cell r="AE18">
            <v>0.35499999999999998</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59.563299999999998</v>
          </cell>
          <cell r="AU18" t="str">
            <v>JUN/12</v>
          </cell>
          <cell r="AV18" t="str">
            <v>JOSE HENRIQUE DINIZ</v>
          </cell>
        </row>
        <row r="19">
          <cell r="A19" t="str">
            <v>1114/0T</v>
          </cell>
          <cell r="B19" t="str">
            <v>MARCAS-PATENTES E DIREITOS AUTORAIS - TRANSMISSÃO</v>
          </cell>
          <cell r="C19" t="str">
            <v>PEP</v>
          </cell>
          <cell r="D19">
            <v>10.270619999999999</v>
          </cell>
          <cell r="E19">
            <v>8.5955899999999996</v>
          </cell>
          <cell r="F19">
            <v>8.3006200000000003</v>
          </cell>
          <cell r="G19">
            <v>8.3006099999999989</v>
          </cell>
          <cell r="H19">
            <v>8.3005899999999997</v>
          </cell>
          <cell r="I19">
            <v>8.3006200000000003</v>
          </cell>
          <cell r="J19">
            <v>8.3006200000000003</v>
          </cell>
          <cell r="K19">
            <v>8.3005899999999997</v>
          </cell>
          <cell r="L19">
            <v>8.3006200000000003</v>
          </cell>
          <cell r="M19">
            <v>8.3006099999999989</v>
          </cell>
          <cell r="N19">
            <v>8.3005899999999997</v>
          </cell>
          <cell r="O19">
            <v>8.3046199999999999</v>
          </cell>
          <cell r="P19">
            <v>52.068650000000005</v>
          </cell>
          <cell r="Q19">
            <v>101.8763</v>
          </cell>
          <cell r="R19">
            <v>1.9699999999999998</v>
          </cell>
          <cell r="S19">
            <v>0.29499999999999998</v>
          </cell>
          <cell r="T19">
            <v>0.12</v>
          </cell>
          <cell r="U19">
            <v>0.29499999999999998</v>
          </cell>
          <cell r="V19">
            <v>0</v>
          </cell>
          <cell r="W19">
            <v>0</v>
          </cell>
          <cell r="X19">
            <v>0</v>
          </cell>
          <cell r="Y19">
            <v>0</v>
          </cell>
          <cell r="Z19">
            <v>0</v>
          </cell>
          <cell r="AA19">
            <v>0</v>
          </cell>
          <cell r="AB19">
            <v>0</v>
          </cell>
          <cell r="AC19">
            <v>0</v>
          </cell>
          <cell r="AD19">
            <v>2.6799999999999997</v>
          </cell>
          <cell r="AE19">
            <v>2.6799999999999997</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101.87630000000001</v>
          </cell>
          <cell r="AU19" t="str">
            <v>JUN/12</v>
          </cell>
          <cell r="AV19" t="str">
            <v/>
          </cell>
        </row>
        <row r="20">
          <cell r="A20" t="str">
            <v>1171/04</v>
          </cell>
          <cell r="B20" t="str">
            <v>SISTEMA DE MEDIÇÃO FRONTEIRA</v>
          </cell>
          <cell r="C20" t="str">
            <v>PEP</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-0.1</v>
          </cell>
          <cell r="S20">
            <v>0</v>
          </cell>
          <cell r="T20">
            <v>-8.4895899999999997</v>
          </cell>
          <cell r="U20">
            <v>0</v>
          </cell>
          <cell r="V20">
            <v>-29.165839999999999</v>
          </cell>
          <cell r="W20">
            <v>-58.331679999999999</v>
          </cell>
          <cell r="X20">
            <v>0</v>
          </cell>
          <cell r="Y20">
            <v>0</v>
          </cell>
          <cell r="Z20">
            <v>0</v>
          </cell>
          <cell r="AA20">
            <v>0</v>
          </cell>
          <cell r="AB20">
            <v>0</v>
          </cell>
          <cell r="AC20">
            <v>0</v>
          </cell>
          <cell r="AD20">
            <v>-96.087109999999996</v>
          </cell>
          <cell r="AE20">
            <v>-96.087109999999996</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t="str">
            <v>JUN/12</v>
          </cell>
          <cell r="AV20" t="str">
            <v>NELSON BENICIO M.ARAUJO</v>
          </cell>
        </row>
        <row r="21">
          <cell r="A21" t="str">
            <v>1264/05</v>
          </cell>
          <cell r="B21" t="str">
            <v>UHE SALTO GRANDE - GERADORES</v>
          </cell>
          <cell r="C21" t="str">
            <v>PEP</v>
          </cell>
          <cell r="D21">
            <v>0</v>
          </cell>
          <cell r="E21">
            <v>0</v>
          </cell>
          <cell r="F21">
            <v>0</v>
          </cell>
          <cell r="G21">
            <v>0</v>
          </cell>
          <cell r="H21">
            <v>0</v>
          </cell>
          <cell r="I21">
            <v>0</v>
          </cell>
          <cell r="J21">
            <v>0</v>
          </cell>
          <cell r="K21">
            <v>0</v>
          </cell>
          <cell r="L21">
            <v>167.42176999999998</v>
          </cell>
          <cell r="M21">
            <v>0</v>
          </cell>
          <cell r="N21">
            <v>0</v>
          </cell>
          <cell r="O21">
            <v>0</v>
          </cell>
          <cell r="P21">
            <v>0</v>
          </cell>
          <cell r="Q21">
            <v>167.42176999999998</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150</v>
          </cell>
          <cell r="AM21">
            <v>0</v>
          </cell>
          <cell r="AN21">
            <v>0</v>
          </cell>
          <cell r="AO21">
            <v>0</v>
          </cell>
          <cell r="AP21">
            <v>0</v>
          </cell>
          <cell r="AQ21">
            <v>0</v>
          </cell>
          <cell r="AR21">
            <v>0</v>
          </cell>
          <cell r="AS21">
            <v>150</v>
          </cell>
          <cell r="AT21">
            <v>167.42176999999998</v>
          </cell>
          <cell r="AU21" t="str">
            <v>JUN/12</v>
          </cell>
          <cell r="AV21" t="str">
            <v/>
          </cell>
        </row>
        <row r="22">
          <cell r="A22" t="str">
            <v>1272/05</v>
          </cell>
          <cell r="B22" t="str">
            <v>Novo Leiaute do Edifício Sede - Distribuição</v>
          </cell>
          <cell r="C22" t="str">
            <v>ORD</v>
          </cell>
          <cell r="D22">
            <v>75</v>
          </cell>
          <cell r="E22">
            <v>968.80600000000004</v>
          </cell>
          <cell r="F22">
            <v>968.80600000000004</v>
          </cell>
          <cell r="G22">
            <v>968.80785000000003</v>
          </cell>
          <cell r="H22">
            <v>0</v>
          </cell>
          <cell r="I22">
            <v>0</v>
          </cell>
          <cell r="J22">
            <v>0</v>
          </cell>
          <cell r="K22">
            <v>0</v>
          </cell>
          <cell r="L22">
            <v>0</v>
          </cell>
          <cell r="M22">
            <v>0</v>
          </cell>
          <cell r="N22">
            <v>0</v>
          </cell>
          <cell r="O22">
            <v>0</v>
          </cell>
          <cell r="P22">
            <v>2981.4198500000002</v>
          </cell>
          <cell r="Q22">
            <v>2981.4198500000002</v>
          </cell>
          <cell r="R22">
            <v>11.718</v>
          </cell>
          <cell r="S22">
            <v>0</v>
          </cell>
          <cell r="T22">
            <v>0</v>
          </cell>
          <cell r="U22">
            <v>7.5572700000000008</v>
          </cell>
          <cell r="V22">
            <v>0</v>
          </cell>
          <cell r="W22">
            <v>0</v>
          </cell>
          <cell r="X22">
            <v>0</v>
          </cell>
          <cell r="Y22">
            <v>0</v>
          </cell>
          <cell r="Z22">
            <v>0</v>
          </cell>
          <cell r="AA22">
            <v>0</v>
          </cell>
          <cell r="AB22">
            <v>0</v>
          </cell>
          <cell r="AC22">
            <v>0</v>
          </cell>
          <cell r="AD22">
            <v>19.275269999999999</v>
          </cell>
          <cell r="AE22">
            <v>19.275269999999999</v>
          </cell>
          <cell r="AF22">
            <v>0</v>
          </cell>
          <cell r="AG22">
            <v>0</v>
          </cell>
          <cell r="AH22">
            <v>0</v>
          </cell>
          <cell r="AI22">
            <v>0</v>
          </cell>
          <cell r="AJ22">
            <v>0</v>
          </cell>
          <cell r="AK22">
            <v>0</v>
          </cell>
          <cell r="AL22">
            <v>0</v>
          </cell>
          <cell r="AM22">
            <v>205</v>
          </cell>
          <cell r="AN22">
            <v>0</v>
          </cell>
          <cell r="AO22">
            <v>0</v>
          </cell>
          <cell r="AP22">
            <v>0</v>
          </cell>
          <cell r="AQ22">
            <v>0</v>
          </cell>
          <cell r="AR22">
            <v>0</v>
          </cell>
          <cell r="AS22">
            <v>205</v>
          </cell>
          <cell r="AT22">
            <v>2981.4198500000002</v>
          </cell>
          <cell r="AU22" t="str">
            <v>JUN/12</v>
          </cell>
          <cell r="AV22" t="str">
            <v/>
          </cell>
        </row>
        <row r="23">
          <cell r="A23" t="str">
            <v>1306/05</v>
          </cell>
          <cell r="B23" t="str">
            <v>Atendimento à Empresa de Eletricidade Bragantina S/A -</v>
          </cell>
          <cell r="C23" t="str">
            <v>PEP</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-0.22500000000000001</v>
          </cell>
          <cell r="X23">
            <v>0</v>
          </cell>
          <cell r="Y23">
            <v>0</v>
          </cell>
          <cell r="Z23">
            <v>0</v>
          </cell>
          <cell r="AA23">
            <v>0</v>
          </cell>
          <cell r="AB23">
            <v>0</v>
          </cell>
          <cell r="AC23">
            <v>0</v>
          </cell>
          <cell r="AD23">
            <v>-0.22500000000000001</v>
          </cell>
          <cell r="AE23">
            <v>-0.22500000000000001</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t="str">
            <v>JUN/12</v>
          </cell>
          <cell r="AV23" t="str">
            <v/>
          </cell>
        </row>
        <row r="24">
          <cell r="A24" t="str">
            <v>1319/05</v>
          </cell>
          <cell r="B24" t="str">
            <v>Reforma e Modernização do Edifício Júlio Soares - GT</v>
          </cell>
          <cell r="C24" t="str">
            <v>ORD</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-5.5060000000000002</v>
          </cell>
          <cell r="S24">
            <v>0</v>
          </cell>
          <cell r="T24">
            <v>0</v>
          </cell>
          <cell r="U24">
            <v>0</v>
          </cell>
          <cell r="V24">
            <v>0</v>
          </cell>
          <cell r="W24">
            <v>0</v>
          </cell>
          <cell r="X24">
            <v>0</v>
          </cell>
          <cell r="Y24">
            <v>0</v>
          </cell>
          <cell r="Z24">
            <v>0</v>
          </cell>
          <cell r="AA24">
            <v>0</v>
          </cell>
          <cell r="AB24">
            <v>0</v>
          </cell>
          <cell r="AC24">
            <v>0</v>
          </cell>
          <cell r="AD24">
            <v>-5.5060000000000002</v>
          </cell>
          <cell r="AE24">
            <v>-5.5060000000000002</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t="str">
            <v>JUN/12</v>
          </cell>
          <cell r="AV24" t="str">
            <v/>
          </cell>
        </row>
        <row r="25">
          <cell r="A25" t="str">
            <v>1337/05</v>
          </cell>
          <cell r="B25" t="str">
            <v>SE Papagaios - Construção</v>
          </cell>
          <cell r="C25" t="str">
            <v>PEP</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-1.6580000000000001</v>
          </cell>
          <cell r="T25">
            <v>0</v>
          </cell>
          <cell r="U25">
            <v>0</v>
          </cell>
          <cell r="V25">
            <v>-0.17</v>
          </cell>
          <cell r="W25">
            <v>-2.2539000000000002</v>
          </cell>
          <cell r="X25">
            <v>0</v>
          </cell>
          <cell r="Y25">
            <v>0</v>
          </cell>
          <cell r="Z25">
            <v>0</v>
          </cell>
          <cell r="AA25">
            <v>0</v>
          </cell>
          <cell r="AB25">
            <v>0</v>
          </cell>
          <cell r="AC25">
            <v>0</v>
          </cell>
          <cell r="AD25">
            <v>-4.081900000000001</v>
          </cell>
          <cell r="AE25">
            <v>-4.081900000000001</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t="str">
            <v>JUN/12</v>
          </cell>
          <cell r="AV25" t="str">
            <v/>
          </cell>
        </row>
        <row r="26">
          <cell r="A26" t="str">
            <v>1339/05</v>
          </cell>
          <cell r="B26" t="str">
            <v>SISTEMA DE GESTÃO COMERCIAL</v>
          </cell>
          <cell r="C26" t="str">
            <v>PEP</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1276.3131999999998</v>
          </cell>
          <cell r="W26">
            <v>0</v>
          </cell>
          <cell r="X26">
            <v>0</v>
          </cell>
          <cell r="Y26">
            <v>0</v>
          </cell>
          <cell r="Z26">
            <v>0</v>
          </cell>
          <cell r="AA26">
            <v>0</v>
          </cell>
          <cell r="AB26">
            <v>0</v>
          </cell>
          <cell r="AC26">
            <v>0</v>
          </cell>
          <cell r="AD26">
            <v>1276.3131999999998</v>
          </cell>
          <cell r="AE26">
            <v>1276.3131999999998</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t="str">
            <v>JUN/12</v>
          </cell>
          <cell r="AV26" t="str">
            <v/>
          </cell>
        </row>
        <row r="27">
          <cell r="A27" t="str">
            <v>1345/05</v>
          </cell>
          <cell r="B27" t="str">
            <v>Implantação de Caixas Separadoras de Óleo - Transmissão</v>
          </cell>
          <cell r="C27" t="str">
            <v>PEP</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t="str">
            <v>JUN/12</v>
          </cell>
          <cell r="AV27" t="str">
            <v/>
          </cell>
        </row>
        <row r="28">
          <cell r="A28" t="str">
            <v>1348/05</v>
          </cell>
          <cell r="B28" t="str">
            <v>Recapacitação de LT's de 230kV da Região Leste</v>
          </cell>
          <cell r="C28" t="str">
            <v>PEP</v>
          </cell>
          <cell r="D28">
            <v>0</v>
          </cell>
          <cell r="E28">
            <v>0</v>
          </cell>
          <cell r="F28">
            <v>0</v>
          </cell>
          <cell r="G28">
            <v>91.93113000000001</v>
          </cell>
          <cell r="H28">
            <v>0</v>
          </cell>
          <cell r="I28">
            <v>0</v>
          </cell>
          <cell r="J28">
            <v>0</v>
          </cell>
          <cell r="K28">
            <v>0</v>
          </cell>
          <cell r="L28">
            <v>0</v>
          </cell>
          <cell r="M28">
            <v>0</v>
          </cell>
          <cell r="N28">
            <v>0</v>
          </cell>
          <cell r="O28">
            <v>0</v>
          </cell>
          <cell r="P28">
            <v>91.93113000000001</v>
          </cell>
          <cell r="Q28">
            <v>91.93113000000001</v>
          </cell>
          <cell r="R28">
            <v>0</v>
          </cell>
          <cell r="S28">
            <v>0</v>
          </cell>
          <cell r="T28">
            <v>0</v>
          </cell>
          <cell r="U28">
            <v>91.93113000000001</v>
          </cell>
          <cell r="V28">
            <v>-0.92382999999999993</v>
          </cell>
          <cell r="W28">
            <v>0</v>
          </cell>
          <cell r="X28">
            <v>0</v>
          </cell>
          <cell r="Y28">
            <v>0</v>
          </cell>
          <cell r="Z28">
            <v>0</v>
          </cell>
          <cell r="AA28">
            <v>0</v>
          </cell>
          <cell r="AB28">
            <v>0</v>
          </cell>
          <cell r="AC28">
            <v>0</v>
          </cell>
          <cell r="AD28">
            <v>91.007300000000058</v>
          </cell>
          <cell r="AE28">
            <v>91.007300000000058</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91.93113000000001</v>
          </cell>
          <cell r="AU28" t="str">
            <v>JUN/12</v>
          </cell>
          <cell r="AV28" t="str">
            <v/>
          </cell>
        </row>
        <row r="29">
          <cell r="A29" t="str">
            <v>1350/05</v>
          </cell>
          <cell r="B29" t="str">
            <v>Programa Minas PCH - Estudos de Pré-Viabilidade</v>
          </cell>
          <cell r="C29" t="str">
            <v>PEP</v>
          </cell>
          <cell r="D29">
            <v>0</v>
          </cell>
          <cell r="E29">
            <v>0</v>
          </cell>
          <cell r="F29">
            <v>11.29247</v>
          </cell>
          <cell r="G29">
            <v>3.7641499999999999</v>
          </cell>
          <cell r="H29">
            <v>3.76416</v>
          </cell>
          <cell r="I29">
            <v>38.408279999999998</v>
          </cell>
          <cell r="J29">
            <v>47.145369999999993</v>
          </cell>
          <cell r="K29">
            <v>19.2425</v>
          </cell>
          <cell r="L29">
            <v>20.220880000000001</v>
          </cell>
          <cell r="M29">
            <v>20.220849999999999</v>
          </cell>
          <cell r="N29">
            <v>20.220880000000001</v>
          </cell>
          <cell r="O29">
            <v>19.891859999999998</v>
          </cell>
          <cell r="P29">
            <v>57.229059999999997</v>
          </cell>
          <cell r="Q29">
            <v>204.17139999999998</v>
          </cell>
          <cell r="R29">
            <v>0</v>
          </cell>
          <cell r="S29">
            <v>0</v>
          </cell>
          <cell r="T29">
            <v>23.13353</v>
          </cell>
          <cell r="U29">
            <v>44.364680000000007</v>
          </cell>
          <cell r="V29">
            <v>9.7269000000000005</v>
          </cell>
          <cell r="W29">
            <v>0</v>
          </cell>
          <cell r="X29">
            <v>0</v>
          </cell>
          <cell r="Y29">
            <v>0</v>
          </cell>
          <cell r="Z29">
            <v>0</v>
          </cell>
          <cell r="AA29">
            <v>0</v>
          </cell>
          <cell r="AB29">
            <v>0</v>
          </cell>
          <cell r="AC29">
            <v>0</v>
          </cell>
          <cell r="AD29">
            <v>77.225110000000001</v>
          </cell>
          <cell r="AE29">
            <v>77.225110000000001</v>
          </cell>
          <cell r="AF29">
            <v>0</v>
          </cell>
          <cell r="AG29">
            <v>0</v>
          </cell>
          <cell r="AH29">
            <v>2.9999999999999997E-5</v>
          </cell>
          <cell r="AI29">
            <v>2.9999999999999997E-5</v>
          </cell>
          <cell r="AJ29">
            <v>2.0000000000000002E-5</v>
          </cell>
          <cell r="AK29">
            <v>0</v>
          </cell>
          <cell r="AL29">
            <v>0</v>
          </cell>
          <cell r="AM29">
            <v>0</v>
          </cell>
          <cell r="AN29">
            <v>0</v>
          </cell>
          <cell r="AO29">
            <v>0</v>
          </cell>
          <cell r="AP29">
            <v>0</v>
          </cell>
          <cell r="AQ29">
            <v>0</v>
          </cell>
          <cell r="AR29">
            <v>8.0000000000000007E-5</v>
          </cell>
          <cell r="AS29">
            <v>7.9999999999999993E-5</v>
          </cell>
          <cell r="AT29">
            <v>204.17140000000001</v>
          </cell>
          <cell r="AU29" t="str">
            <v>JUN/12</v>
          </cell>
          <cell r="AV29" t="str">
            <v/>
          </cell>
        </row>
        <row r="30">
          <cell r="A30" t="str">
            <v>1361/05</v>
          </cell>
          <cell r="B30" t="str">
            <v>AHE DAVINÓPOLIS E PARAÍSO</v>
          </cell>
          <cell r="C30" t="str">
            <v>PEP</v>
          </cell>
          <cell r="D30">
            <v>239.35817</v>
          </cell>
          <cell r="E30">
            <v>5</v>
          </cell>
          <cell r="F30">
            <v>40</v>
          </cell>
          <cell r="G30">
            <v>0</v>
          </cell>
          <cell r="H30">
            <v>14.63259</v>
          </cell>
          <cell r="I30">
            <v>24.863619999999997</v>
          </cell>
          <cell r="J30">
            <v>54.96079000000001</v>
          </cell>
          <cell r="K30">
            <v>94.795559999999995</v>
          </cell>
          <cell r="L30">
            <v>301.95177000000001</v>
          </cell>
          <cell r="M30">
            <v>365.00449000000003</v>
          </cell>
          <cell r="N30">
            <v>107.64237999999999</v>
          </cell>
          <cell r="O30">
            <v>223.12306000000001</v>
          </cell>
          <cell r="P30">
            <v>323.85438000000005</v>
          </cell>
          <cell r="Q30">
            <v>1471.3324300000004</v>
          </cell>
          <cell r="R30">
            <v>18.673470000000002</v>
          </cell>
          <cell r="S30">
            <v>14.18055</v>
          </cell>
          <cell r="T30">
            <v>100.40089</v>
          </cell>
          <cell r="U30">
            <v>1.4554</v>
          </cell>
          <cell r="V30">
            <v>0.47876000000000002</v>
          </cell>
          <cell r="W30">
            <v>4.1522299999999994</v>
          </cell>
          <cell r="X30">
            <v>0</v>
          </cell>
          <cell r="Y30">
            <v>0</v>
          </cell>
          <cell r="Z30">
            <v>0</v>
          </cell>
          <cell r="AA30">
            <v>0</v>
          </cell>
          <cell r="AB30">
            <v>0</v>
          </cell>
          <cell r="AC30">
            <v>0</v>
          </cell>
          <cell r="AD30">
            <v>139.34129999999999</v>
          </cell>
          <cell r="AE30">
            <v>139.34129999999999</v>
          </cell>
          <cell r="AF30">
            <v>99.679079999999999</v>
          </cell>
          <cell r="AG30">
            <v>0</v>
          </cell>
          <cell r="AH30">
            <v>0</v>
          </cell>
          <cell r="AI30">
            <v>0</v>
          </cell>
          <cell r="AJ30">
            <v>0</v>
          </cell>
          <cell r="AK30">
            <v>0</v>
          </cell>
          <cell r="AL30">
            <v>1.3714200000000001</v>
          </cell>
          <cell r="AM30">
            <v>0</v>
          </cell>
          <cell r="AN30">
            <v>0</v>
          </cell>
          <cell r="AO30">
            <v>0</v>
          </cell>
          <cell r="AP30">
            <v>0</v>
          </cell>
          <cell r="AQ30">
            <v>0</v>
          </cell>
          <cell r="AR30">
            <v>99.679079999999999</v>
          </cell>
          <cell r="AS30">
            <v>101.0505</v>
          </cell>
          <cell r="AT30">
            <v>1271.9742600000002</v>
          </cell>
          <cell r="AU30" t="str">
            <v>JUN/12</v>
          </cell>
          <cell r="AV30" t="str">
            <v/>
          </cell>
        </row>
        <row r="31">
          <cell r="A31" t="str">
            <v>1413/OM</v>
          </cell>
          <cell r="B31" t="str">
            <v>CRESCIMINAS - OPERAÇÃO E MANUTENÇÃO</v>
          </cell>
          <cell r="C31" t="str">
            <v>PEP</v>
          </cell>
          <cell r="D31">
            <v>13.687670000000001</v>
          </cell>
          <cell r="E31">
            <v>33.779289999999996</v>
          </cell>
          <cell r="F31">
            <v>7.11782</v>
          </cell>
          <cell r="G31">
            <v>11.13158</v>
          </cell>
          <cell r="H31">
            <v>232.79025000000001</v>
          </cell>
          <cell r="I31">
            <v>175.73501999999999</v>
          </cell>
          <cell r="J31">
            <v>223.76123000000001</v>
          </cell>
          <cell r="K31">
            <v>221.58806000000001</v>
          </cell>
          <cell r="L31">
            <v>128.56098</v>
          </cell>
          <cell r="M31">
            <v>89.934110000000004</v>
          </cell>
          <cell r="N31">
            <v>90.200490000000002</v>
          </cell>
          <cell r="O31">
            <v>85.843859999999992</v>
          </cell>
          <cell r="P31">
            <v>474.24162999999999</v>
          </cell>
          <cell r="Q31">
            <v>1314.1303600000001</v>
          </cell>
          <cell r="R31">
            <v>-36.507489999999997</v>
          </cell>
          <cell r="S31">
            <v>-274.80287999999996</v>
          </cell>
          <cell r="T31">
            <v>7.1178199999999991</v>
          </cell>
          <cell r="U31">
            <v>9.3218099999999993</v>
          </cell>
          <cell r="V31">
            <v>-1.8057000000000016</v>
          </cell>
          <cell r="W31">
            <v>37.72157</v>
          </cell>
          <cell r="X31">
            <v>0</v>
          </cell>
          <cell r="Y31">
            <v>0</v>
          </cell>
          <cell r="Z31">
            <v>0</v>
          </cell>
          <cell r="AA31">
            <v>0</v>
          </cell>
          <cell r="AB31">
            <v>0</v>
          </cell>
          <cell r="AC31">
            <v>0</v>
          </cell>
          <cell r="AD31">
            <v>-258.95487000000008</v>
          </cell>
          <cell r="AE31">
            <v>-258.95487000000008</v>
          </cell>
          <cell r="AF31">
            <v>0</v>
          </cell>
          <cell r="AG31">
            <v>147.86298000000002</v>
          </cell>
          <cell r="AH31">
            <v>0</v>
          </cell>
          <cell r="AI31">
            <v>71.568039999999996</v>
          </cell>
          <cell r="AJ31">
            <v>3.2640799999999999</v>
          </cell>
          <cell r="AK31">
            <v>589.12565999999993</v>
          </cell>
          <cell r="AL31">
            <v>0</v>
          </cell>
          <cell r="AM31">
            <v>1.94381</v>
          </cell>
          <cell r="AN31">
            <v>12.250350000000001</v>
          </cell>
          <cell r="AO31">
            <v>48.807130000000001</v>
          </cell>
          <cell r="AP31">
            <v>0</v>
          </cell>
          <cell r="AQ31">
            <v>0</v>
          </cell>
          <cell r="AR31">
            <v>811.82076000000006</v>
          </cell>
          <cell r="AS31">
            <v>874.82204999999999</v>
          </cell>
          <cell r="AT31">
            <v>1254.9999999999998</v>
          </cell>
          <cell r="AU31" t="str">
            <v>JUN/12</v>
          </cell>
          <cell r="AV31" t="str">
            <v>Elaine França Fonseca</v>
          </cell>
        </row>
        <row r="32">
          <cell r="A32" t="str">
            <v>1413/RF</v>
          </cell>
          <cell r="B32" t="str">
            <v>CRESCIMINAS - REFORÇO</v>
          </cell>
          <cell r="C32" t="str">
            <v>PEP</v>
          </cell>
          <cell r="D32">
            <v>237.2602</v>
          </cell>
          <cell r="E32">
            <v>169.78316000000001</v>
          </cell>
          <cell r="F32">
            <v>1989.28847</v>
          </cell>
          <cell r="G32">
            <v>177.32831999999999</v>
          </cell>
          <cell r="H32">
            <v>1053.06655</v>
          </cell>
          <cell r="I32">
            <v>1253.4742099999999</v>
          </cell>
          <cell r="J32">
            <v>1926.8798000000002</v>
          </cell>
          <cell r="K32">
            <v>1610.3923399999999</v>
          </cell>
          <cell r="L32">
            <v>1239.54926</v>
          </cell>
          <cell r="M32">
            <v>754.18172000000004</v>
          </cell>
          <cell r="N32">
            <v>578.63423999999998</v>
          </cell>
          <cell r="O32">
            <v>78.031400000000005</v>
          </cell>
          <cell r="P32">
            <v>4880.2009100000005</v>
          </cell>
          <cell r="Q32">
            <v>11067.869669999998</v>
          </cell>
          <cell r="R32">
            <v>237.27026000000004</v>
          </cell>
          <cell r="S32">
            <v>-478.64315000000056</v>
          </cell>
          <cell r="T32">
            <v>1989.3025899999998</v>
          </cell>
          <cell r="U32">
            <v>563.80657000000008</v>
          </cell>
          <cell r="V32">
            <v>669.66327999999987</v>
          </cell>
          <cell r="W32">
            <v>826.81385999999975</v>
          </cell>
          <cell r="X32">
            <v>0</v>
          </cell>
          <cell r="Y32">
            <v>0</v>
          </cell>
          <cell r="Z32">
            <v>0</v>
          </cell>
          <cell r="AA32">
            <v>0</v>
          </cell>
          <cell r="AB32">
            <v>0</v>
          </cell>
          <cell r="AC32">
            <v>0</v>
          </cell>
          <cell r="AD32">
            <v>3808.2134100000003</v>
          </cell>
          <cell r="AE32">
            <v>3808.2134100000003</v>
          </cell>
          <cell r="AF32">
            <v>616.84870999999998</v>
          </cell>
          <cell r="AG32">
            <v>161.32675</v>
          </cell>
          <cell r="AH32">
            <v>644.84118000000001</v>
          </cell>
          <cell r="AI32">
            <v>64.232740000000007</v>
          </cell>
          <cell r="AJ32">
            <v>551.85575999999992</v>
          </cell>
          <cell r="AK32">
            <v>375.91964000000007</v>
          </cell>
          <cell r="AL32">
            <v>266.85207000000003</v>
          </cell>
          <cell r="AM32">
            <v>296.79040999999995</v>
          </cell>
          <cell r="AN32">
            <v>58.701459999999997</v>
          </cell>
          <cell r="AO32">
            <v>105.27552000000001</v>
          </cell>
          <cell r="AP32">
            <v>4.8000000000000001E-2</v>
          </cell>
          <cell r="AQ32">
            <v>195.98180000000002</v>
          </cell>
          <cell r="AR32">
            <v>2415.0247799999997</v>
          </cell>
          <cell r="AS32">
            <v>3338.6740399999999</v>
          </cell>
          <cell r="AT32">
            <v>11059.253380000002</v>
          </cell>
          <cell r="AU32" t="str">
            <v>JUN/12</v>
          </cell>
          <cell r="AV32" t="str">
            <v>Elaine França Fonseca</v>
          </cell>
        </row>
        <row r="33">
          <cell r="A33" t="str">
            <v>1413/ST</v>
          </cell>
          <cell r="B33" t="str">
            <v>CRESCIMINAS - SUBTRANSMISSÃO</v>
          </cell>
          <cell r="C33" t="str">
            <v>ADI</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t="str">
            <v>JUN/12</v>
          </cell>
          <cell r="AV33" t="str">
            <v>Amauri Reigado Costa de Oliveira</v>
          </cell>
        </row>
        <row r="34">
          <cell r="A34" t="str">
            <v>1413/ST</v>
          </cell>
          <cell r="B34" t="str">
            <v>CRESCIMINAS - SUBTRANSMISSÃO</v>
          </cell>
          <cell r="C34" t="str">
            <v>PEP</v>
          </cell>
          <cell r="D34">
            <v>1699.31494</v>
          </cell>
          <cell r="E34">
            <v>1330</v>
          </cell>
          <cell r="F34">
            <v>1433</v>
          </cell>
          <cell r="G34">
            <v>27484.20608</v>
          </cell>
          <cell r="H34">
            <v>27230</v>
          </cell>
          <cell r="I34">
            <v>11230</v>
          </cell>
          <cell r="J34">
            <v>6338.8437800000002</v>
          </cell>
          <cell r="K34">
            <v>6343.8497500000003</v>
          </cell>
          <cell r="L34">
            <v>5245.28053</v>
          </cell>
          <cell r="M34">
            <v>2338.98612</v>
          </cell>
          <cell r="N34">
            <v>2339.28053</v>
          </cell>
          <cell r="O34">
            <v>2343.18995</v>
          </cell>
          <cell r="P34">
            <v>70406.521020000015</v>
          </cell>
          <cell r="Q34">
            <v>95355.951679999998</v>
          </cell>
          <cell r="R34">
            <v>1503.2476399999998</v>
          </cell>
          <cell r="S34">
            <v>1571.0519800000011</v>
          </cell>
          <cell r="T34">
            <v>2885.4857400000014</v>
          </cell>
          <cell r="U34">
            <v>6812.3109400000003</v>
          </cell>
          <cell r="V34">
            <v>8267.5048900000002</v>
          </cell>
          <cell r="W34">
            <v>5290.5552000000025</v>
          </cell>
          <cell r="X34">
            <v>0</v>
          </cell>
          <cell r="Y34">
            <v>0</v>
          </cell>
          <cell r="Z34">
            <v>0</v>
          </cell>
          <cell r="AA34">
            <v>0</v>
          </cell>
          <cell r="AB34">
            <v>0</v>
          </cell>
          <cell r="AC34">
            <v>0</v>
          </cell>
          <cell r="AD34">
            <v>26330.156389999996</v>
          </cell>
          <cell r="AE34">
            <v>26330.156389999996</v>
          </cell>
          <cell r="AF34">
            <v>131.45709999999997</v>
          </cell>
          <cell r="AG34">
            <v>2.0000000000000002E-5</v>
          </cell>
          <cell r="AH34">
            <v>99.587189999999993</v>
          </cell>
          <cell r="AI34">
            <v>10089.237580000001</v>
          </cell>
          <cell r="AJ34">
            <v>316.77659000000006</v>
          </cell>
          <cell r="AK34">
            <v>10941.06978</v>
          </cell>
          <cell r="AL34">
            <v>599.83951999999999</v>
          </cell>
          <cell r="AM34">
            <v>2857.76595</v>
          </cell>
          <cell r="AN34">
            <v>893.50699999999995</v>
          </cell>
          <cell r="AO34">
            <v>105.80789000000001</v>
          </cell>
          <cell r="AP34">
            <v>123.72037</v>
          </cell>
          <cell r="AQ34">
            <v>60.891640000000002</v>
          </cell>
          <cell r="AR34">
            <v>21578.128260000001</v>
          </cell>
          <cell r="AS34">
            <v>26219.660630000002</v>
          </cell>
          <cell r="AT34">
            <v>70000.001000000047</v>
          </cell>
          <cell r="AU34" t="str">
            <v>JUN/12</v>
          </cell>
          <cell r="AV34" t="str">
            <v>Amauri Reigado Costa de Oliveira</v>
          </cell>
        </row>
        <row r="35">
          <cell r="A35" t="str">
            <v>1413/TR</v>
          </cell>
          <cell r="B35" t="str">
            <v>CRESCIMINAS - TRANSMISSÃO</v>
          </cell>
          <cell r="C35" t="str">
            <v>ADI</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t="str">
            <v>JUN/12</v>
          </cell>
          <cell r="AV35" t="str">
            <v>Marco Antônio Martins Fonseca</v>
          </cell>
        </row>
        <row r="36">
          <cell r="A36" t="str">
            <v>1413/TR</v>
          </cell>
          <cell r="B36" t="str">
            <v>CRESCIMINAS - TRANSMISSÃO</v>
          </cell>
          <cell r="C36" t="str">
            <v>PEP</v>
          </cell>
          <cell r="D36">
            <v>0</v>
          </cell>
          <cell r="E36">
            <v>0</v>
          </cell>
          <cell r="F36">
            <v>21.998149999999999</v>
          </cell>
          <cell r="G36">
            <v>28.595959999999998</v>
          </cell>
          <cell r="H36">
            <v>17.178650000000001</v>
          </cell>
          <cell r="I36">
            <v>0.32179000000000002</v>
          </cell>
          <cell r="J36">
            <v>106.00075</v>
          </cell>
          <cell r="K36">
            <v>4.5006599999999999</v>
          </cell>
          <cell r="L36">
            <v>0</v>
          </cell>
          <cell r="M36">
            <v>0</v>
          </cell>
          <cell r="N36">
            <v>0</v>
          </cell>
          <cell r="O36">
            <v>0</v>
          </cell>
          <cell r="P36">
            <v>68.094549999999998</v>
          </cell>
          <cell r="Q36">
            <v>178.59596000000002</v>
          </cell>
          <cell r="R36">
            <v>0</v>
          </cell>
          <cell r="S36">
            <v>0</v>
          </cell>
          <cell r="T36">
            <v>21.997959999999999</v>
          </cell>
          <cell r="U36">
            <v>0</v>
          </cell>
          <cell r="V36">
            <v>17.178840000000001</v>
          </cell>
          <cell r="W36">
            <v>23.394680000000001</v>
          </cell>
          <cell r="X36">
            <v>0</v>
          </cell>
          <cell r="Y36">
            <v>0</v>
          </cell>
          <cell r="Z36">
            <v>0</v>
          </cell>
          <cell r="AA36">
            <v>0</v>
          </cell>
          <cell r="AB36">
            <v>0</v>
          </cell>
          <cell r="AC36">
            <v>0</v>
          </cell>
          <cell r="AD36">
            <v>62.571479999999987</v>
          </cell>
          <cell r="AE36">
            <v>62.571479999999987</v>
          </cell>
          <cell r="AF36">
            <v>0</v>
          </cell>
          <cell r="AG36">
            <v>0</v>
          </cell>
          <cell r="AH36">
            <v>8.101189999999999</v>
          </cell>
          <cell r="AI36">
            <v>24.221619999999998</v>
          </cell>
          <cell r="AJ36">
            <v>0.95599999999999996</v>
          </cell>
          <cell r="AK36">
            <v>0.78751000000000004</v>
          </cell>
          <cell r="AL36">
            <v>0</v>
          </cell>
          <cell r="AM36">
            <v>0</v>
          </cell>
          <cell r="AN36">
            <v>0</v>
          </cell>
          <cell r="AO36">
            <v>33.47</v>
          </cell>
          <cell r="AP36">
            <v>9.534320000000001</v>
          </cell>
          <cell r="AQ36">
            <v>6.0200399999999998</v>
          </cell>
          <cell r="AR36">
            <v>34.066319999999997</v>
          </cell>
          <cell r="AS36">
            <v>83.090679999999992</v>
          </cell>
          <cell r="AT36">
            <v>150</v>
          </cell>
          <cell r="AU36" t="str">
            <v>JUN/12</v>
          </cell>
          <cell r="AV36" t="str">
            <v>Marco Antônio Martins Fonseca</v>
          </cell>
        </row>
        <row r="37">
          <cell r="A37" t="str">
            <v>1415/05</v>
          </cell>
          <cell r="B37" t="str">
            <v>Estudos de Inventário do Rio Paracatu</v>
          </cell>
          <cell r="C37" t="str">
            <v>PEP</v>
          </cell>
          <cell r="D37">
            <v>0</v>
          </cell>
          <cell r="E37">
            <v>0</v>
          </cell>
          <cell r="F37">
            <v>0</v>
          </cell>
          <cell r="G37">
            <v>0</v>
          </cell>
          <cell r="H37">
            <v>0</v>
          </cell>
          <cell r="I37">
            <v>4.25</v>
          </cell>
          <cell r="J37">
            <v>40.568539999999999</v>
          </cell>
          <cell r="K37">
            <v>28.409690000000001</v>
          </cell>
          <cell r="L37">
            <v>24.556000000000001</v>
          </cell>
          <cell r="M37">
            <v>82.055989999999994</v>
          </cell>
          <cell r="N37">
            <v>11.5</v>
          </cell>
          <cell r="O37">
            <v>54.031999999999996</v>
          </cell>
          <cell r="P37">
            <v>4.25</v>
          </cell>
          <cell r="Q37">
            <v>245.37222</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245.37222</v>
          </cell>
          <cell r="AU37" t="str">
            <v>JUN/12</v>
          </cell>
          <cell r="AV37" t="str">
            <v>Márcio Maia Ribeiro</v>
          </cell>
        </row>
        <row r="38">
          <cell r="A38" t="str">
            <v>1441/05</v>
          </cell>
          <cell r="B38" t="str">
            <v>SE Várzea da Palma 1 - Adequação de Proteção e Telecomunicação</v>
          </cell>
          <cell r="C38" t="str">
            <v>PEP</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1.01E-3</v>
          </cell>
          <cell r="AU38" t="str">
            <v>JUN/12</v>
          </cell>
          <cell r="AV38" t="str">
            <v>Mauricio Cordeiro de Morais</v>
          </cell>
        </row>
        <row r="39">
          <cell r="A39" t="str">
            <v>1462/06</v>
          </cell>
          <cell r="B39" t="str">
            <v>OPERAÇÃO E MANUTENÇÃO NA SUBTRANSMISSÃO - 2006</v>
          </cell>
          <cell r="C39" t="str">
            <v>PEP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t="str">
            <v>JUN/12</v>
          </cell>
          <cell r="AV39" t="str">
            <v>Tarcisio Andrade Neves</v>
          </cell>
        </row>
        <row r="40">
          <cell r="A40" t="str">
            <v>1528/06</v>
          </cell>
          <cell r="B40" t="str">
            <v>Atendimento à MBR</v>
          </cell>
          <cell r="C40" t="str">
            <v>PEP</v>
          </cell>
          <cell r="D40">
            <v>0</v>
          </cell>
          <cell r="E40">
            <v>0</v>
          </cell>
          <cell r="F40">
            <v>0</v>
          </cell>
          <cell r="G40">
            <v>337.97723999999999</v>
          </cell>
          <cell r="H40">
            <v>337.97721999999999</v>
          </cell>
          <cell r="I40">
            <v>1217.9772399999999</v>
          </cell>
          <cell r="J40">
            <v>0</v>
          </cell>
          <cell r="K40">
            <v>0</v>
          </cell>
          <cell r="L40">
            <v>0</v>
          </cell>
          <cell r="M40">
            <v>0</v>
          </cell>
          <cell r="N40">
            <v>0</v>
          </cell>
          <cell r="O40">
            <v>0</v>
          </cell>
          <cell r="P40">
            <v>1893.9316999999999</v>
          </cell>
          <cell r="Q40">
            <v>1893.9316999999999</v>
          </cell>
          <cell r="R40">
            <v>0</v>
          </cell>
          <cell r="S40">
            <v>0</v>
          </cell>
          <cell r="T40">
            <v>0</v>
          </cell>
          <cell r="U40">
            <v>862.78814999999986</v>
          </cell>
          <cell r="V40">
            <v>0</v>
          </cell>
          <cell r="W40">
            <v>0</v>
          </cell>
          <cell r="X40">
            <v>0</v>
          </cell>
          <cell r="Y40">
            <v>0</v>
          </cell>
          <cell r="Z40">
            <v>0</v>
          </cell>
          <cell r="AA40">
            <v>0</v>
          </cell>
          <cell r="AB40">
            <v>0</v>
          </cell>
          <cell r="AC40">
            <v>0</v>
          </cell>
          <cell r="AD40">
            <v>862.78814999999986</v>
          </cell>
          <cell r="AE40">
            <v>862.78814999999986</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880</v>
          </cell>
          <cell r="AU40" t="str">
            <v>JUN/12</v>
          </cell>
          <cell r="AV40" t="str">
            <v>Atendimento à MBR</v>
          </cell>
        </row>
        <row r="41">
          <cell r="A41" t="str">
            <v>1560/0S</v>
          </cell>
          <cell r="B41" t="str">
            <v>Atendimento ao Pólo Citricultor do Triângulo Mineiro - SUB</v>
          </cell>
          <cell r="C41" t="str">
            <v>PEP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-7.8520799999999999</v>
          </cell>
          <cell r="W41">
            <v>-0.68924999999999992</v>
          </cell>
          <cell r="X41">
            <v>0</v>
          </cell>
          <cell r="Y41">
            <v>0</v>
          </cell>
          <cell r="Z41">
            <v>0</v>
          </cell>
          <cell r="AA41">
            <v>0</v>
          </cell>
          <cell r="AB41">
            <v>0</v>
          </cell>
          <cell r="AC41">
            <v>0</v>
          </cell>
          <cell r="AD41">
            <v>-8.5413299999999985</v>
          </cell>
          <cell r="AE41">
            <v>-8.5413299999999985</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t="str">
            <v>JUN/12</v>
          </cell>
          <cell r="AV41" t="str">
            <v>Maurício Cordeiro de Morais</v>
          </cell>
        </row>
        <row r="42">
          <cell r="A42" t="str">
            <v>1569/06</v>
          </cell>
          <cell r="B42" t="str">
            <v>AHE Irapé ( Convênio COPASA)</v>
          </cell>
          <cell r="C42" t="str">
            <v>ORD</v>
          </cell>
          <cell r="D42">
            <v>0</v>
          </cell>
          <cell r="E42">
            <v>397.32841999999999</v>
          </cell>
          <cell r="F42">
            <v>0</v>
          </cell>
          <cell r="G42">
            <v>0</v>
          </cell>
          <cell r="H42">
            <v>0</v>
          </cell>
          <cell r="I42">
            <v>0</v>
          </cell>
          <cell r="J42">
            <v>0</v>
          </cell>
          <cell r="K42">
            <v>0</v>
          </cell>
          <cell r="L42">
            <v>0</v>
          </cell>
          <cell r="M42">
            <v>0</v>
          </cell>
          <cell r="N42">
            <v>0</v>
          </cell>
          <cell r="O42">
            <v>0</v>
          </cell>
          <cell r="P42">
            <v>397.32841999999999</v>
          </cell>
          <cell r="Q42">
            <v>397.32841999999999</v>
          </cell>
          <cell r="R42">
            <v>0</v>
          </cell>
          <cell r="S42">
            <v>2.70702</v>
          </cell>
          <cell r="T42">
            <v>68.368719999999996</v>
          </cell>
          <cell r="U42">
            <v>144.26091</v>
          </cell>
          <cell r="V42">
            <v>60.038359999999997</v>
          </cell>
          <cell r="W42">
            <v>0</v>
          </cell>
          <cell r="X42">
            <v>0</v>
          </cell>
          <cell r="Y42">
            <v>0</v>
          </cell>
          <cell r="Z42">
            <v>0</v>
          </cell>
          <cell r="AA42">
            <v>0</v>
          </cell>
          <cell r="AB42">
            <v>0</v>
          </cell>
          <cell r="AC42">
            <v>0</v>
          </cell>
          <cell r="AD42">
            <v>275.37501000000003</v>
          </cell>
          <cell r="AE42">
            <v>275.37501000000003</v>
          </cell>
          <cell r="AF42">
            <v>0</v>
          </cell>
          <cell r="AG42">
            <v>0</v>
          </cell>
          <cell r="AH42">
            <v>0</v>
          </cell>
          <cell r="AI42">
            <v>0</v>
          </cell>
          <cell r="AJ42">
            <v>0</v>
          </cell>
          <cell r="AK42">
            <v>0</v>
          </cell>
          <cell r="AL42">
            <v>95.306200000000004</v>
          </cell>
          <cell r="AM42">
            <v>0</v>
          </cell>
          <cell r="AN42">
            <v>0</v>
          </cell>
          <cell r="AO42">
            <v>0</v>
          </cell>
          <cell r="AP42">
            <v>0</v>
          </cell>
          <cell r="AQ42">
            <v>0</v>
          </cell>
          <cell r="AR42">
            <v>0</v>
          </cell>
          <cell r="AS42">
            <v>95.306200000000004</v>
          </cell>
          <cell r="AT42">
            <v>397.32841999999999</v>
          </cell>
          <cell r="AU42" t="str">
            <v>JUN/12</v>
          </cell>
          <cell r="AV42" t="str">
            <v>Mônica Neves Cordeiro</v>
          </cell>
        </row>
        <row r="43">
          <cell r="A43" t="str">
            <v>1578/06</v>
          </cell>
          <cell r="B43" t="str">
            <v>Requisição de Materiais Almoxarifado - TI- Geração</v>
          </cell>
          <cell r="C43" t="str">
            <v>PEP</v>
          </cell>
          <cell r="D43">
            <v>0.83335999999999999</v>
          </cell>
          <cell r="E43">
            <v>0.83337000000000006</v>
          </cell>
          <cell r="F43">
            <v>0.83335999999999999</v>
          </cell>
          <cell r="G43">
            <v>0.83335999999999999</v>
          </cell>
          <cell r="H43">
            <v>0.83337000000000006</v>
          </cell>
          <cell r="I43">
            <v>0.83335999999999999</v>
          </cell>
          <cell r="J43">
            <v>0.83335999999999999</v>
          </cell>
          <cell r="K43">
            <v>0.83337000000000006</v>
          </cell>
          <cell r="L43">
            <v>0.83335999999999999</v>
          </cell>
          <cell r="M43">
            <v>0.83335999999999999</v>
          </cell>
          <cell r="N43">
            <v>0.83337000000000006</v>
          </cell>
          <cell r="O43">
            <v>0.83335999999999999</v>
          </cell>
          <cell r="P43">
            <v>5.0001800000000003</v>
          </cell>
          <cell r="Q43">
            <v>10.000360000000001</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10.000360000000001</v>
          </cell>
          <cell r="AU43" t="str">
            <v>JUN/12</v>
          </cell>
          <cell r="AV43" t="str">
            <v>Luiz Antonio Carneiro Barouch</v>
          </cell>
        </row>
        <row r="44">
          <cell r="A44" t="str">
            <v>1607/06</v>
          </cell>
          <cell r="B44" t="str">
            <v>ATENDIMENTO A CSN - CASA DE PEDRA</v>
          </cell>
          <cell r="C44" t="str">
            <v>PEP</v>
          </cell>
          <cell r="D44">
            <v>3.8252800000000002</v>
          </cell>
          <cell r="E44">
            <v>3.8252800000000002</v>
          </cell>
          <cell r="F44">
            <v>73.940360000000013</v>
          </cell>
          <cell r="G44">
            <v>3.8252800000000002</v>
          </cell>
          <cell r="H44">
            <v>3.8252800000000002</v>
          </cell>
          <cell r="I44">
            <v>3.8252899999999999</v>
          </cell>
          <cell r="J44">
            <v>3.8252800000000002</v>
          </cell>
          <cell r="K44">
            <v>3.8252800000000002</v>
          </cell>
          <cell r="L44">
            <v>3.8252800000000002</v>
          </cell>
          <cell r="M44">
            <v>3.8252800000000002</v>
          </cell>
          <cell r="N44">
            <v>3.8252800000000002</v>
          </cell>
          <cell r="O44">
            <v>3.8252800000000002</v>
          </cell>
          <cell r="P44">
            <v>93.066770000000005</v>
          </cell>
          <cell r="Q44">
            <v>116.01845</v>
          </cell>
          <cell r="R44">
            <v>10.07475</v>
          </cell>
          <cell r="S44">
            <v>0</v>
          </cell>
          <cell r="T44">
            <v>0</v>
          </cell>
          <cell r="U44">
            <v>3.45838</v>
          </cell>
          <cell r="V44">
            <v>-1.0951200000000192</v>
          </cell>
          <cell r="W44">
            <v>-47.631000000000213</v>
          </cell>
          <cell r="X44">
            <v>0</v>
          </cell>
          <cell r="Y44">
            <v>0</v>
          </cell>
          <cell r="Z44">
            <v>0</v>
          </cell>
          <cell r="AA44">
            <v>0</v>
          </cell>
          <cell r="AB44">
            <v>0</v>
          </cell>
          <cell r="AC44">
            <v>0</v>
          </cell>
          <cell r="AD44">
            <v>-35.19298999999998</v>
          </cell>
          <cell r="AE44">
            <v>-35.19298999999998</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45.903369999999995</v>
          </cell>
          <cell r="AU44" t="str">
            <v>JUN/12</v>
          </cell>
          <cell r="AV44" t="str">
            <v>TARCISIO ANDRADE NEVES</v>
          </cell>
        </row>
        <row r="45">
          <cell r="A45" t="str">
            <v>1620/07</v>
          </cell>
          <cell r="B45" t="str">
            <v>UHE Camargos - Adequação Operacional</v>
          </cell>
          <cell r="C45" t="str">
            <v>PEP</v>
          </cell>
          <cell r="D45">
            <v>60.951370000000004</v>
          </cell>
          <cell r="E45">
            <v>21.595680000000002</v>
          </cell>
          <cell r="F45">
            <v>25.351129999999998</v>
          </cell>
          <cell r="G45">
            <v>23.010539999999999</v>
          </cell>
          <cell r="H45">
            <v>9.139800000000001</v>
          </cell>
          <cell r="I45">
            <v>0</v>
          </cell>
          <cell r="J45">
            <v>0</v>
          </cell>
          <cell r="K45">
            <v>0</v>
          </cell>
          <cell r="L45">
            <v>0</v>
          </cell>
          <cell r="M45">
            <v>0</v>
          </cell>
          <cell r="N45">
            <v>0</v>
          </cell>
          <cell r="O45">
            <v>644.33078</v>
          </cell>
          <cell r="P45">
            <v>140.04852</v>
          </cell>
          <cell r="Q45">
            <v>784.37930000000006</v>
          </cell>
          <cell r="R45">
            <v>60.951369999999997</v>
          </cell>
          <cell r="S45">
            <v>21.595680000000002</v>
          </cell>
          <cell r="T45">
            <v>25.351129999999998</v>
          </cell>
          <cell r="U45">
            <v>22.999539999999996</v>
          </cell>
          <cell r="V45">
            <v>9.139800000000001</v>
          </cell>
          <cell r="W45">
            <v>5.8992900000000006</v>
          </cell>
          <cell r="X45">
            <v>0</v>
          </cell>
          <cell r="Y45">
            <v>0</v>
          </cell>
          <cell r="Z45">
            <v>0</v>
          </cell>
          <cell r="AA45">
            <v>0</v>
          </cell>
          <cell r="AB45">
            <v>0</v>
          </cell>
          <cell r="AC45">
            <v>0</v>
          </cell>
          <cell r="AD45">
            <v>145.93681000000001</v>
          </cell>
          <cell r="AE45">
            <v>145.93681000000001</v>
          </cell>
          <cell r="AF45">
            <v>100.94</v>
          </cell>
          <cell r="AG45">
            <v>0</v>
          </cell>
          <cell r="AH45">
            <v>0</v>
          </cell>
          <cell r="AI45">
            <v>0.54120000000000001</v>
          </cell>
          <cell r="AJ45">
            <v>102.59533</v>
          </cell>
          <cell r="AK45">
            <v>0</v>
          </cell>
          <cell r="AL45">
            <v>0</v>
          </cell>
          <cell r="AM45">
            <v>0</v>
          </cell>
          <cell r="AN45">
            <v>5.5</v>
          </cell>
          <cell r="AO45">
            <v>0</v>
          </cell>
          <cell r="AP45">
            <v>0</v>
          </cell>
          <cell r="AQ45">
            <v>0</v>
          </cell>
          <cell r="AR45">
            <v>204.07652999999999</v>
          </cell>
          <cell r="AS45">
            <v>209.57653000000002</v>
          </cell>
          <cell r="AT45">
            <v>784.37930000000006</v>
          </cell>
          <cell r="AU45" t="str">
            <v>JUN/12</v>
          </cell>
          <cell r="AV45" t="str">
            <v>Nelson Benício Marques Araújo</v>
          </cell>
        </row>
        <row r="46">
          <cell r="A46" t="str">
            <v>1625/07</v>
          </cell>
          <cell r="B46" t="str">
            <v>REFORMA,OPERAÇÃO E MANUTENÇÃO DE REDES MT/B 2007</v>
          </cell>
          <cell r="C46" t="str">
            <v>PEP</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-0.42567999999999995</v>
          </cell>
          <cell r="T46">
            <v>0</v>
          </cell>
          <cell r="U46">
            <v>0</v>
          </cell>
          <cell r="V46">
            <v>0</v>
          </cell>
          <cell r="W46">
            <v>0</v>
          </cell>
          <cell r="X46">
            <v>0</v>
          </cell>
          <cell r="Y46">
            <v>0</v>
          </cell>
          <cell r="Z46">
            <v>0</v>
          </cell>
          <cell r="AA46">
            <v>0</v>
          </cell>
          <cell r="AB46">
            <v>0</v>
          </cell>
          <cell r="AC46">
            <v>0</v>
          </cell>
          <cell r="AD46">
            <v>-0.42567999999999995</v>
          </cell>
          <cell r="AE46">
            <v>-0.42567999999999995</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t="str">
            <v>JUN/12</v>
          </cell>
          <cell r="AV46" t="str">
            <v>GERALDO MAGELA ARANDA LAGE</v>
          </cell>
        </row>
        <row r="47">
          <cell r="A47" t="str">
            <v>1628/07</v>
          </cell>
          <cell r="B47" t="str">
            <v>PROGRAMA LINHA VERDE 11 - REC CONS DER</v>
          </cell>
          <cell r="C47" t="str">
            <v>PEP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-4.29033</v>
          </cell>
          <cell r="T47">
            <v>0</v>
          </cell>
          <cell r="U47">
            <v>-4.9573</v>
          </cell>
          <cell r="V47">
            <v>0</v>
          </cell>
          <cell r="W47">
            <v>0</v>
          </cell>
          <cell r="X47">
            <v>0</v>
          </cell>
          <cell r="Y47">
            <v>0</v>
          </cell>
          <cell r="Z47">
            <v>0</v>
          </cell>
          <cell r="AA47">
            <v>0</v>
          </cell>
          <cell r="AB47">
            <v>0</v>
          </cell>
          <cell r="AC47">
            <v>0</v>
          </cell>
          <cell r="AD47">
            <v>-9.2476300000000009</v>
          </cell>
          <cell r="AE47">
            <v>-9.2476300000000009</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45</v>
          </cell>
          <cell r="AU47" t="str">
            <v>JUN/12</v>
          </cell>
          <cell r="AV47" t="str">
            <v>GERALDO MAGELA ARANDA LAGE</v>
          </cell>
        </row>
        <row r="48">
          <cell r="A48" t="str">
            <v>1655/07</v>
          </cell>
          <cell r="B48" t="str">
            <v>Melhorias da Proteção em SE's de Transmissão</v>
          </cell>
          <cell r="C48" t="str">
            <v>PEP</v>
          </cell>
          <cell r="D48">
            <v>0</v>
          </cell>
          <cell r="E48">
            <v>0</v>
          </cell>
          <cell r="F48">
            <v>100.46964999999999</v>
          </cell>
          <cell r="G48">
            <v>99.81107999999999</v>
          </cell>
          <cell r="H48">
            <v>265.63380000000001</v>
          </cell>
          <cell r="I48">
            <v>92.847580000000008</v>
          </cell>
          <cell r="J48">
            <v>0</v>
          </cell>
          <cell r="K48">
            <v>0</v>
          </cell>
          <cell r="L48">
            <v>0</v>
          </cell>
          <cell r="M48">
            <v>0</v>
          </cell>
          <cell r="N48">
            <v>0</v>
          </cell>
          <cell r="O48">
            <v>0</v>
          </cell>
          <cell r="P48">
            <v>558.76210999999989</v>
          </cell>
          <cell r="Q48">
            <v>558.76210999999989</v>
          </cell>
          <cell r="R48">
            <v>0</v>
          </cell>
          <cell r="S48">
            <v>-5.4</v>
          </cell>
          <cell r="T48">
            <v>19.132009999999998</v>
          </cell>
          <cell r="U48">
            <v>2.0501099999999983</v>
          </cell>
          <cell r="V48">
            <v>2.8421709430404007E-14</v>
          </cell>
          <cell r="W48">
            <v>-0.48778000000000077</v>
          </cell>
          <cell r="X48">
            <v>0</v>
          </cell>
          <cell r="Y48">
            <v>0</v>
          </cell>
          <cell r="Z48">
            <v>0</v>
          </cell>
          <cell r="AA48">
            <v>0</v>
          </cell>
          <cell r="AB48">
            <v>0</v>
          </cell>
          <cell r="AC48">
            <v>0</v>
          </cell>
          <cell r="AD48">
            <v>15.294339999999993</v>
          </cell>
          <cell r="AE48">
            <v>15.294339999999993</v>
          </cell>
          <cell r="AF48">
            <v>0</v>
          </cell>
          <cell r="AG48">
            <v>0</v>
          </cell>
          <cell r="AH48">
            <v>0</v>
          </cell>
          <cell r="AI48">
            <v>0</v>
          </cell>
          <cell r="AJ48">
            <v>0</v>
          </cell>
          <cell r="AK48">
            <v>9.149049999999999</v>
          </cell>
          <cell r="AL48">
            <v>0</v>
          </cell>
          <cell r="AM48">
            <v>0</v>
          </cell>
          <cell r="AN48">
            <v>0</v>
          </cell>
          <cell r="AO48">
            <v>0</v>
          </cell>
          <cell r="AP48">
            <v>0</v>
          </cell>
          <cell r="AQ48">
            <v>0</v>
          </cell>
          <cell r="AR48">
            <v>9.149049999999999</v>
          </cell>
          <cell r="AS48">
            <v>9.149049999999999</v>
          </cell>
          <cell r="AT48">
            <v>168.50934999999998</v>
          </cell>
          <cell r="AU48" t="str">
            <v>JUN/12</v>
          </cell>
          <cell r="AV48" t="str">
            <v>Amauri Reigado Costa de Oliveira</v>
          </cell>
        </row>
        <row r="49">
          <cell r="A49" t="str">
            <v>1656/07</v>
          </cell>
          <cell r="B49" t="str">
            <v>Novas Funcionalidades para o  XOMINI</v>
          </cell>
          <cell r="C49" t="str">
            <v>PEP</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-3651.4801899999998</v>
          </cell>
          <cell r="U49">
            <v>0</v>
          </cell>
          <cell r="V49">
            <v>3651.4801899999998</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t="str">
            <v>JUN/12</v>
          </cell>
          <cell r="AV49" t="str">
            <v>Maria Helena Barbosa</v>
          </cell>
        </row>
        <row r="50">
          <cell r="A50" t="str">
            <v>1667/07</v>
          </cell>
          <cell r="B50" t="str">
            <v>Revisão do Inventário dos Rios Jequitinhonha e Araçuai - Estudos de Viabilidades</v>
          </cell>
          <cell r="C50" t="str">
            <v>PEP</v>
          </cell>
          <cell r="D50">
            <v>0</v>
          </cell>
          <cell r="E50">
            <v>0</v>
          </cell>
          <cell r="F50">
            <v>0</v>
          </cell>
          <cell r="G50">
            <v>0.21086000000000002</v>
          </cell>
          <cell r="H50">
            <v>24.270310000000002</v>
          </cell>
          <cell r="I50">
            <v>2.3137500000000002</v>
          </cell>
          <cell r="J50">
            <v>0</v>
          </cell>
          <cell r="K50">
            <v>7.0463199999999997</v>
          </cell>
          <cell r="L50">
            <v>14.137979999999999</v>
          </cell>
          <cell r="M50">
            <v>125.203</v>
          </cell>
          <cell r="N50">
            <v>73.40889</v>
          </cell>
          <cell r="O50">
            <v>0</v>
          </cell>
          <cell r="P50">
            <v>26.794920000000001</v>
          </cell>
          <cell r="Q50">
            <v>246.59110999999996</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246.59110999999999</v>
          </cell>
          <cell r="AU50" t="str">
            <v>JUN/12</v>
          </cell>
          <cell r="AV50" t="str">
            <v>Monica Neves Cordeiro</v>
          </cell>
        </row>
        <row r="51">
          <cell r="A51" t="str">
            <v>1698/07</v>
          </cell>
          <cell r="B51" t="str">
            <v>Recuperação Interna e Externa de Material em 2007</v>
          </cell>
          <cell r="C51" t="str">
            <v>ORD</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0.12717000000000001</v>
          </cell>
          <cell r="T51">
            <v>0</v>
          </cell>
          <cell r="U51">
            <v>0</v>
          </cell>
          <cell r="V51">
            <v>0</v>
          </cell>
          <cell r="W51">
            <v>0</v>
          </cell>
          <cell r="X51">
            <v>0</v>
          </cell>
          <cell r="Y51">
            <v>0</v>
          </cell>
          <cell r="Z51">
            <v>0</v>
          </cell>
          <cell r="AA51">
            <v>0</v>
          </cell>
          <cell r="AB51">
            <v>0</v>
          </cell>
          <cell r="AC51">
            <v>0</v>
          </cell>
          <cell r="AD51">
            <v>0.12717000000000001</v>
          </cell>
          <cell r="AE51">
            <v>0.12717000000000001</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t="str">
            <v>JUN/12</v>
          </cell>
          <cell r="AV51" t="str">
            <v>Alaor Lombardi Rezende</v>
          </cell>
        </row>
        <row r="52">
          <cell r="A52" t="str">
            <v>1714/07</v>
          </cell>
          <cell r="B52" t="str">
            <v>Programa Minas PCH - SPE Guanhães</v>
          </cell>
          <cell r="C52" t="str">
            <v>PEP</v>
          </cell>
          <cell r="D52">
            <v>0</v>
          </cell>
          <cell r="E52">
            <v>0</v>
          </cell>
          <cell r="F52">
            <v>0</v>
          </cell>
          <cell r="G52">
            <v>0</v>
          </cell>
          <cell r="H52">
            <v>0</v>
          </cell>
          <cell r="I52">
            <v>0</v>
          </cell>
          <cell r="J52">
            <v>12776.651900000001</v>
          </cell>
          <cell r="K52">
            <v>4233</v>
          </cell>
          <cell r="L52">
            <v>4233</v>
          </cell>
          <cell r="M52">
            <v>0</v>
          </cell>
          <cell r="N52">
            <v>0</v>
          </cell>
          <cell r="O52">
            <v>5648.2293</v>
          </cell>
          <cell r="P52">
            <v>0</v>
          </cell>
          <cell r="Q52">
            <v>26890.8812</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26890.8812</v>
          </cell>
          <cell r="AU52" t="str">
            <v>JUN/12</v>
          </cell>
          <cell r="AV52" t="str">
            <v>Monica Neves Cordeiro</v>
          </cell>
        </row>
        <row r="53">
          <cell r="A53" t="str">
            <v>1717/07</v>
          </cell>
          <cell r="B53" t="str">
            <v xml:space="preserve">UHE'S Viradouro, Baranhão e Travessão </v>
          </cell>
          <cell r="C53" t="str">
            <v>PEP</v>
          </cell>
          <cell r="D53">
            <v>0</v>
          </cell>
          <cell r="E53">
            <v>0.15840000000000001</v>
          </cell>
          <cell r="F53">
            <v>0</v>
          </cell>
          <cell r="G53">
            <v>111.52420000000001</v>
          </cell>
          <cell r="H53">
            <v>272.80398000000002</v>
          </cell>
          <cell r="I53">
            <v>194.47077000000002</v>
          </cell>
          <cell r="J53">
            <v>254.88517999999999</v>
          </cell>
          <cell r="K53">
            <v>382.67464000000001</v>
          </cell>
          <cell r="L53">
            <v>116.62775999999999</v>
          </cell>
          <cell r="M53">
            <v>154.53306000000001</v>
          </cell>
          <cell r="N53">
            <v>399.35850999999997</v>
          </cell>
          <cell r="O53">
            <v>646.25364000000013</v>
          </cell>
          <cell r="P53">
            <v>578.95734999999991</v>
          </cell>
          <cell r="Q53">
            <v>2533.2901400000005</v>
          </cell>
          <cell r="R53">
            <v>0</v>
          </cell>
          <cell r="S53">
            <v>0</v>
          </cell>
          <cell r="T53">
            <v>0</v>
          </cell>
          <cell r="U53">
            <v>0.19255</v>
          </cell>
          <cell r="V53">
            <v>0</v>
          </cell>
          <cell r="W53">
            <v>3.8641199999999998</v>
          </cell>
          <cell r="X53">
            <v>0</v>
          </cell>
          <cell r="Y53">
            <v>0</v>
          </cell>
          <cell r="Z53">
            <v>0</v>
          </cell>
          <cell r="AA53">
            <v>0</v>
          </cell>
          <cell r="AB53">
            <v>0</v>
          </cell>
          <cell r="AC53">
            <v>0</v>
          </cell>
          <cell r="AD53">
            <v>4.0566700000000004</v>
          </cell>
          <cell r="AE53">
            <v>4.0566700000000004</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2533.2901400000001</v>
          </cell>
          <cell r="AU53" t="str">
            <v>JUN/12</v>
          </cell>
          <cell r="AV53" t="str">
            <v>Monica Neves Cordeiro</v>
          </cell>
        </row>
        <row r="54">
          <cell r="A54" t="str">
            <v>1718/07</v>
          </cell>
          <cell r="B54" t="str">
            <v>UHE'S da Bacia do Rio Doce</v>
          </cell>
          <cell r="C54" t="str">
            <v>PEP</v>
          </cell>
          <cell r="D54">
            <v>251</v>
          </cell>
          <cell r="E54">
            <v>0</v>
          </cell>
          <cell r="F54">
            <v>62.308449999999993</v>
          </cell>
          <cell r="G54">
            <v>9.6958199999999994</v>
          </cell>
          <cell r="H54">
            <v>0.37063999999999997</v>
          </cell>
          <cell r="I54">
            <v>110</v>
          </cell>
          <cell r="J54">
            <v>109</v>
          </cell>
          <cell r="K54">
            <v>57.5</v>
          </cell>
          <cell r="L54">
            <v>90.537810000000007</v>
          </cell>
          <cell r="M54">
            <v>218.19103000000001</v>
          </cell>
          <cell r="N54">
            <v>253.22072000000003</v>
          </cell>
          <cell r="O54">
            <v>1157.5631899999998</v>
          </cell>
          <cell r="P54">
            <v>433.37491</v>
          </cell>
          <cell r="Q54">
            <v>2319.3876600000003</v>
          </cell>
          <cell r="R54">
            <v>20.422339999999998</v>
          </cell>
          <cell r="S54">
            <v>4.4980700000000002</v>
          </cell>
          <cell r="T54">
            <v>15.75043</v>
          </cell>
          <cell r="U54">
            <v>0.62338000000000005</v>
          </cell>
          <cell r="V54">
            <v>16.47569</v>
          </cell>
          <cell r="W54">
            <v>29.758689999999998</v>
          </cell>
          <cell r="X54">
            <v>0</v>
          </cell>
          <cell r="Y54">
            <v>0</v>
          </cell>
          <cell r="Z54">
            <v>0</v>
          </cell>
          <cell r="AA54">
            <v>0</v>
          </cell>
          <cell r="AB54">
            <v>0</v>
          </cell>
          <cell r="AC54">
            <v>0</v>
          </cell>
          <cell r="AD54">
            <v>87.528599999999997</v>
          </cell>
          <cell r="AE54">
            <v>87.528599999999997</v>
          </cell>
          <cell r="AF54">
            <v>323.80340000000001</v>
          </cell>
          <cell r="AG54">
            <v>0</v>
          </cell>
          <cell r="AH54">
            <v>0</v>
          </cell>
          <cell r="AI54">
            <v>0</v>
          </cell>
          <cell r="AJ54">
            <v>0</v>
          </cell>
          <cell r="AK54">
            <v>0</v>
          </cell>
          <cell r="AL54">
            <v>0</v>
          </cell>
          <cell r="AM54">
            <v>0</v>
          </cell>
          <cell r="AN54">
            <v>0</v>
          </cell>
          <cell r="AO54">
            <v>0</v>
          </cell>
          <cell r="AP54">
            <v>0</v>
          </cell>
          <cell r="AQ54">
            <v>18.236999999999998</v>
          </cell>
          <cell r="AR54">
            <v>323.80340000000001</v>
          </cell>
          <cell r="AS54">
            <v>342.04040000000003</v>
          </cell>
          <cell r="AT54">
            <v>2319.3876599999999</v>
          </cell>
          <cell r="AU54" t="str">
            <v>JUN/12</v>
          </cell>
          <cell r="AV54" t="str">
            <v>Monica Neves Cordeiro</v>
          </cell>
        </row>
        <row r="55">
          <cell r="A55" t="str">
            <v>1720/07</v>
          </cell>
          <cell r="B55" t="str">
            <v>UHE'S da Bacia do São Francisco - Montante de Três Marias</v>
          </cell>
          <cell r="C55" t="str">
            <v>PEP</v>
          </cell>
          <cell r="D55">
            <v>18.993960000000001</v>
          </cell>
          <cell r="E55">
            <v>5.0015199999999993</v>
          </cell>
          <cell r="F55">
            <v>5.9939599999999995</v>
          </cell>
          <cell r="G55">
            <v>53.993939999999995</v>
          </cell>
          <cell r="H55">
            <v>3.9939499999999999</v>
          </cell>
          <cell r="I55">
            <v>293.99395999999996</v>
          </cell>
          <cell r="J55">
            <v>98.993949999999998</v>
          </cell>
          <cell r="K55">
            <v>317.46951000000001</v>
          </cell>
          <cell r="L55">
            <v>273.83035000000001</v>
          </cell>
          <cell r="M55">
            <v>721.79672000000005</v>
          </cell>
          <cell r="N55">
            <v>1566.3771100000004</v>
          </cell>
          <cell r="O55">
            <v>2558.5228199999997</v>
          </cell>
          <cell r="P55">
            <v>381.97129000000001</v>
          </cell>
          <cell r="Q55">
            <v>5918.9617500000004</v>
          </cell>
          <cell r="R55">
            <v>16.12969</v>
          </cell>
          <cell r="S55">
            <v>14.21818</v>
          </cell>
          <cell r="T55">
            <v>18.127459999999999</v>
          </cell>
          <cell r="U55">
            <v>12.70628</v>
          </cell>
          <cell r="V55">
            <v>80.182780000000008</v>
          </cell>
          <cell r="W55">
            <v>245.69837000000001</v>
          </cell>
          <cell r="X55">
            <v>0</v>
          </cell>
          <cell r="Y55">
            <v>0</v>
          </cell>
          <cell r="Z55">
            <v>0</v>
          </cell>
          <cell r="AA55">
            <v>0</v>
          </cell>
          <cell r="AB55">
            <v>0</v>
          </cell>
          <cell r="AC55">
            <v>0</v>
          </cell>
          <cell r="AD55">
            <v>387.06275999999991</v>
          </cell>
          <cell r="AE55">
            <v>387.06275999999991</v>
          </cell>
          <cell r="AF55">
            <v>1395.38464</v>
          </cell>
          <cell r="AG55">
            <v>0</v>
          </cell>
          <cell r="AH55">
            <v>0</v>
          </cell>
          <cell r="AI55">
            <v>0</v>
          </cell>
          <cell r="AJ55">
            <v>0</v>
          </cell>
          <cell r="AK55">
            <v>0</v>
          </cell>
          <cell r="AL55">
            <v>0</v>
          </cell>
          <cell r="AM55">
            <v>0</v>
          </cell>
          <cell r="AN55">
            <v>0</v>
          </cell>
          <cell r="AO55">
            <v>0</v>
          </cell>
          <cell r="AP55">
            <v>0</v>
          </cell>
          <cell r="AQ55">
            <v>0</v>
          </cell>
          <cell r="AR55">
            <v>1395.38464</v>
          </cell>
          <cell r="AS55">
            <v>1395.38464</v>
          </cell>
          <cell r="AT55">
            <v>7522.9578899999997</v>
          </cell>
          <cell r="AU55" t="str">
            <v>JUN/12</v>
          </cell>
          <cell r="AV55" t="str">
            <v>Monica Neves Cordeiro</v>
          </cell>
        </row>
        <row r="56">
          <cell r="A56" t="str">
            <v>1722/07</v>
          </cell>
          <cell r="B56" t="str">
            <v>UHE'S da Bacia do Rio Teles Pires</v>
          </cell>
          <cell r="C56" t="str">
            <v>PEP</v>
          </cell>
          <cell r="D56">
            <v>1.14141</v>
          </cell>
          <cell r="E56">
            <v>49.982030000000002</v>
          </cell>
          <cell r="F56">
            <v>0.25</v>
          </cell>
          <cell r="G56">
            <v>2.3439999999999999</v>
          </cell>
          <cell r="H56">
            <v>7</v>
          </cell>
          <cell r="I56">
            <v>9</v>
          </cell>
          <cell r="J56">
            <v>72</v>
          </cell>
          <cell r="K56">
            <v>47.302730000000004</v>
          </cell>
          <cell r="L56">
            <v>2.6564299999999998</v>
          </cell>
          <cell r="M56">
            <v>40.648920000000004</v>
          </cell>
          <cell r="N56">
            <v>90.958860000000001</v>
          </cell>
          <cell r="O56">
            <v>105.56156999999999</v>
          </cell>
          <cell r="P56">
            <v>69.717440000000011</v>
          </cell>
          <cell r="Q56">
            <v>428.84595000000002</v>
          </cell>
          <cell r="R56">
            <v>2.6925900000000005</v>
          </cell>
          <cell r="S56">
            <v>142.85363999999998</v>
          </cell>
          <cell r="T56">
            <v>57.120830000000012</v>
          </cell>
          <cell r="U56">
            <v>3.3594399999999998</v>
          </cell>
          <cell r="V56">
            <v>1.0897799999999997</v>
          </cell>
          <cell r="W56">
            <v>0.33818999999999999</v>
          </cell>
          <cell r="X56">
            <v>0</v>
          </cell>
          <cell r="Y56">
            <v>0</v>
          </cell>
          <cell r="Z56">
            <v>0</v>
          </cell>
          <cell r="AA56">
            <v>0</v>
          </cell>
          <cell r="AB56">
            <v>0</v>
          </cell>
          <cell r="AC56">
            <v>0</v>
          </cell>
          <cell r="AD56">
            <v>207.45447000000001</v>
          </cell>
          <cell r="AE56">
            <v>207.45447000000001</v>
          </cell>
          <cell r="AF56">
            <v>0</v>
          </cell>
          <cell r="AG56">
            <v>51.99306</v>
          </cell>
          <cell r="AH56">
            <v>2.7100000000000002E-3</v>
          </cell>
          <cell r="AI56">
            <v>0</v>
          </cell>
          <cell r="AJ56">
            <v>0</v>
          </cell>
          <cell r="AK56">
            <v>0</v>
          </cell>
          <cell r="AL56">
            <v>0</v>
          </cell>
          <cell r="AM56">
            <v>0</v>
          </cell>
          <cell r="AN56">
            <v>0</v>
          </cell>
          <cell r="AO56">
            <v>0</v>
          </cell>
          <cell r="AP56">
            <v>0</v>
          </cell>
          <cell r="AQ56">
            <v>0</v>
          </cell>
          <cell r="AR56">
            <v>51.99577</v>
          </cell>
          <cell r="AS56">
            <v>51.99577</v>
          </cell>
          <cell r="AT56">
            <v>383.86391999999995</v>
          </cell>
          <cell r="AU56" t="str">
            <v>JUN/12</v>
          </cell>
          <cell r="AV56" t="str">
            <v>Monica Neves Cordeiro</v>
          </cell>
        </row>
        <row r="57">
          <cell r="A57" t="str">
            <v>1723/07</v>
          </cell>
          <cell r="B57" t="str">
            <v>UHE'S do Centro - Oeste do Brasil</v>
          </cell>
          <cell r="C57" t="str">
            <v>PEP</v>
          </cell>
          <cell r="D57">
            <v>0</v>
          </cell>
          <cell r="E57">
            <v>0</v>
          </cell>
          <cell r="F57">
            <v>0</v>
          </cell>
          <cell r="G57">
            <v>2.5</v>
          </cell>
          <cell r="H57">
            <v>52.698439999999998</v>
          </cell>
          <cell r="I57">
            <v>55.669290000000004</v>
          </cell>
          <cell r="J57">
            <v>272.35356999999999</v>
          </cell>
          <cell r="K57">
            <v>63.958859999999994</v>
          </cell>
          <cell r="L57">
            <v>495.28228000000001</v>
          </cell>
          <cell r="M57">
            <v>63.958929999999995</v>
          </cell>
          <cell r="N57">
            <v>260.25524999999999</v>
          </cell>
          <cell r="O57">
            <v>487.11702000000002</v>
          </cell>
          <cell r="P57">
            <v>110.86772999999999</v>
          </cell>
          <cell r="Q57">
            <v>1753.7936399999999</v>
          </cell>
          <cell r="R57">
            <v>1.44706</v>
          </cell>
          <cell r="S57">
            <v>0</v>
          </cell>
          <cell r="T57">
            <v>8.7961799999999997</v>
          </cell>
          <cell r="U57">
            <v>0.11273000000000001</v>
          </cell>
          <cell r="V57">
            <v>3.4352299999999998</v>
          </cell>
          <cell r="W57">
            <v>0</v>
          </cell>
          <cell r="X57">
            <v>0</v>
          </cell>
          <cell r="Y57">
            <v>0</v>
          </cell>
          <cell r="Z57">
            <v>0</v>
          </cell>
          <cell r="AA57">
            <v>0</v>
          </cell>
          <cell r="AB57">
            <v>0</v>
          </cell>
          <cell r="AC57">
            <v>0</v>
          </cell>
          <cell r="AD57">
            <v>13.7912</v>
          </cell>
          <cell r="AE57">
            <v>13.7912</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1753.7936400000001</v>
          </cell>
          <cell r="AU57" t="str">
            <v>JUN/12</v>
          </cell>
          <cell r="AV57" t="str">
            <v>Monica Neves Cordeiro</v>
          </cell>
        </row>
        <row r="58">
          <cell r="A58" t="str">
            <v>1725/07</v>
          </cell>
          <cell r="B58" t="str">
            <v>Usinas Termelétricas</v>
          </cell>
          <cell r="C58" t="str">
            <v>PEP</v>
          </cell>
          <cell r="D58">
            <v>0</v>
          </cell>
          <cell r="E58">
            <v>0</v>
          </cell>
          <cell r="F58">
            <v>0</v>
          </cell>
          <cell r="G58">
            <v>3.0419999999999998</v>
          </cell>
          <cell r="H58">
            <v>117.48010999999998</v>
          </cell>
          <cell r="I58">
            <v>110.52704000000001</v>
          </cell>
          <cell r="J58">
            <v>125.4235</v>
          </cell>
          <cell r="K58">
            <v>119.43458000000003</v>
          </cell>
          <cell r="L58">
            <v>144.11801</v>
          </cell>
          <cell r="M58">
            <v>144.73351</v>
          </cell>
          <cell r="N58">
            <v>126.77603000000001</v>
          </cell>
          <cell r="O58">
            <v>502.36084000000005</v>
          </cell>
          <cell r="P58">
            <v>231.04915</v>
          </cell>
          <cell r="Q58">
            <v>1393.8956199999998</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1393.89562</v>
          </cell>
          <cell r="AU58" t="str">
            <v>JUN/12</v>
          </cell>
          <cell r="AV58" t="str">
            <v>Monica Neves Cordeiro</v>
          </cell>
        </row>
        <row r="59">
          <cell r="A59" t="str">
            <v>1743/07</v>
          </cell>
          <cell r="B59" t="str">
            <v>Equipamentos e Ferramentas para Transmissão - 2007</v>
          </cell>
          <cell r="C59" t="str">
            <v>PEP</v>
          </cell>
          <cell r="D59">
            <v>0.6</v>
          </cell>
          <cell r="E59">
            <v>0</v>
          </cell>
          <cell r="F59">
            <v>0</v>
          </cell>
          <cell r="G59">
            <v>0</v>
          </cell>
          <cell r="H59">
            <v>0</v>
          </cell>
          <cell r="I59">
            <v>0</v>
          </cell>
          <cell r="J59">
            <v>0</v>
          </cell>
          <cell r="K59">
            <v>0</v>
          </cell>
          <cell r="L59">
            <v>0</v>
          </cell>
          <cell r="M59">
            <v>0</v>
          </cell>
          <cell r="N59">
            <v>0</v>
          </cell>
          <cell r="O59">
            <v>0</v>
          </cell>
          <cell r="P59">
            <v>0.6</v>
          </cell>
          <cell r="Q59">
            <v>0.6</v>
          </cell>
          <cell r="R59">
            <v>0.6</v>
          </cell>
          <cell r="S59">
            <v>0</v>
          </cell>
          <cell r="T59">
            <v>0</v>
          </cell>
          <cell r="U59">
            <v>0</v>
          </cell>
          <cell r="V59">
            <v>0</v>
          </cell>
          <cell r="W59">
            <v>0</v>
          </cell>
          <cell r="X59">
            <v>0</v>
          </cell>
          <cell r="Y59">
            <v>0</v>
          </cell>
          <cell r="Z59">
            <v>0</v>
          </cell>
          <cell r="AA59">
            <v>0</v>
          </cell>
          <cell r="AB59">
            <v>0</v>
          </cell>
          <cell r="AC59">
            <v>0</v>
          </cell>
          <cell r="AD59">
            <v>0.6</v>
          </cell>
          <cell r="AE59">
            <v>0.6</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0.6</v>
          </cell>
          <cell r="AU59" t="str">
            <v>JUN/12</v>
          </cell>
          <cell r="AV59" t="str">
            <v>Herbert dos Santos Novaes</v>
          </cell>
        </row>
        <row r="60">
          <cell r="A60" t="str">
            <v>1760/07</v>
          </cell>
          <cell r="B60" t="str">
            <v>Instrumentos, Ferramentas e Mobiliário para a TI/MI</v>
          </cell>
          <cell r="C60" t="str">
            <v>PEP</v>
          </cell>
          <cell r="D60">
            <v>2.39994</v>
          </cell>
          <cell r="E60">
            <v>2.39995</v>
          </cell>
          <cell r="F60">
            <v>2.39994</v>
          </cell>
          <cell r="G60">
            <v>2.39994</v>
          </cell>
          <cell r="H60">
            <v>2.39995</v>
          </cell>
          <cell r="I60">
            <v>2.39994</v>
          </cell>
          <cell r="J60">
            <v>0</v>
          </cell>
          <cell r="K60">
            <v>0</v>
          </cell>
          <cell r="L60">
            <v>0</v>
          </cell>
          <cell r="M60">
            <v>0</v>
          </cell>
          <cell r="N60">
            <v>0</v>
          </cell>
          <cell r="O60">
            <v>0</v>
          </cell>
          <cell r="P60">
            <v>14.399660000000001</v>
          </cell>
          <cell r="Q60">
            <v>14.399660000000001</v>
          </cell>
          <cell r="R60">
            <v>0</v>
          </cell>
          <cell r="S60">
            <v>6.5362499999999999</v>
          </cell>
          <cell r="T60">
            <v>0</v>
          </cell>
          <cell r="U60">
            <v>0</v>
          </cell>
          <cell r="V60">
            <v>0</v>
          </cell>
          <cell r="W60">
            <v>0</v>
          </cell>
          <cell r="X60">
            <v>0</v>
          </cell>
          <cell r="Y60">
            <v>0</v>
          </cell>
          <cell r="Z60">
            <v>0</v>
          </cell>
          <cell r="AA60">
            <v>0</v>
          </cell>
          <cell r="AB60">
            <v>0</v>
          </cell>
          <cell r="AC60">
            <v>0</v>
          </cell>
          <cell r="AD60">
            <v>6.5362499999999999</v>
          </cell>
          <cell r="AE60">
            <v>6.5362499999999999</v>
          </cell>
          <cell r="AF60">
            <v>0</v>
          </cell>
          <cell r="AG60">
            <v>0</v>
          </cell>
          <cell r="AH60">
            <v>0</v>
          </cell>
          <cell r="AI60">
            <v>0</v>
          </cell>
          <cell r="AJ60">
            <v>4.5</v>
          </cell>
          <cell r="AK60">
            <v>0</v>
          </cell>
          <cell r="AL60">
            <v>1.56</v>
          </cell>
          <cell r="AM60">
            <v>0</v>
          </cell>
          <cell r="AN60">
            <v>0</v>
          </cell>
          <cell r="AO60">
            <v>0</v>
          </cell>
          <cell r="AP60">
            <v>0</v>
          </cell>
          <cell r="AQ60">
            <v>0</v>
          </cell>
          <cell r="AR60">
            <v>4.5</v>
          </cell>
          <cell r="AS60">
            <v>6.0600000000000005</v>
          </cell>
          <cell r="AT60">
            <v>14.399660000000001</v>
          </cell>
          <cell r="AU60" t="str">
            <v>JUN/12</v>
          </cell>
          <cell r="AV60" t="str">
            <v>Luiz Antonio Carneiro Barouch</v>
          </cell>
        </row>
        <row r="61">
          <cell r="A61" t="str">
            <v>1765/07</v>
          </cell>
          <cell r="B61" t="str">
            <v>Integração da SE Paracatu 4 ao Sistema de Distribuição</v>
          </cell>
          <cell r="C61" t="str">
            <v>PEP</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-26.8</v>
          </cell>
          <cell r="S61">
            <v>0</v>
          </cell>
          <cell r="T61">
            <v>0</v>
          </cell>
          <cell r="U61">
            <v>-1.0763299999999845</v>
          </cell>
          <cell r="V61">
            <v>-11.14855</v>
          </cell>
          <cell r="W61">
            <v>-37.950000000000003</v>
          </cell>
          <cell r="X61">
            <v>0</v>
          </cell>
          <cell r="Y61">
            <v>0</v>
          </cell>
          <cell r="Z61">
            <v>0</v>
          </cell>
          <cell r="AA61">
            <v>0</v>
          </cell>
          <cell r="AB61">
            <v>0</v>
          </cell>
          <cell r="AC61">
            <v>0</v>
          </cell>
          <cell r="AD61">
            <v>-76.974879999999985</v>
          </cell>
          <cell r="AE61">
            <v>-76.974879999999985</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t="str">
            <v>JUN/12</v>
          </cell>
          <cell r="AV61" t="str">
            <v>Amauri Reigado Costa de Oliveira</v>
          </cell>
        </row>
        <row r="62">
          <cell r="A62" t="str">
            <v>1774/07</v>
          </cell>
          <cell r="B62" t="str">
            <v>Sala de Controle de Fluxo de Chamadas</v>
          </cell>
          <cell r="C62" t="str">
            <v>PEP</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-15.014530000000001</v>
          </cell>
          <cell r="W62">
            <v>-0.71321000000000001</v>
          </cell>
          <cell r="X62">
            <v>0</v>
          </cell>
          <cell r="Y62">
            <v>0</v>
          </cell>
          <cell r="Z62">
            <v>0</v>
          </cell>
          <cell r="AA62">
            <v>0</v>
          </cell>
          <cell r="AB62">
            <v>0</v>
          </cell>
          <cell r="AC62">
            <v>0</v>
          </cell>
          <cell r="AD62">
            <v>-15.727740000000001</v>
          </cell>
          <cell r="AE62">
            <v>-15.727740000000001</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t="str">
            <v>JUN/12</v>
          </cell>
          <cell r="AV62" t="str">
            <v>Humberto Donizete de Faria</v>
          </cell>
        </row>
        <row r="63">
          <cell r="A63" t="str">
            <v>1775/07</v>
          </cell>
          <cell r="B63" t="str">
            <v>Reformas e Melhorias em Usinas da GT/TA</v>
          </cell>
          <cell r="C63" t="str">
            <v>PEP</v>
          </cell>
          <cell r="D63">
            <v>0</v>
          </cell>
          <cell r="E63">
            <v>0</v>
          </cell>
          <cell r="F63">
            <v>809.92003</v>
          </cell>
          <cell r="G63">
            <v>0</v>
          </cell>
          <cell r="H63">
            <v>0</v>
          </cell>
          <cell r="I63">
            <v>0</v>
          </cell>
          <cell r="J63">
            <v>0</v>
          </cell>
          <cell r="K63">
            <v>0</v>
          </cell>
          <cell r="L63">
            <v>0</v>
          </cell>
          <cell r="M63">
            <v>0</v>
          </cell>
          <cell r="N63">
            <v>0</v>
          </cell>
          <cell r="O63">
            <v>0</v>
          </cell>
          <cell r="P63">
            <v>809.92003</v>
          </cell>
          <cell r="Q63">
            <v>809.92003</v>
          </cell>
          <cell r="R63">
            <v>0</v>
          </cell>
          <cell r="S63">
            <v>626.25</v>
          </cell>
          <cell r="T63">
            <v>0</v>
          </cell>
          <cell r="U63">
            <v>0</v>
          </cell>
          <cell r="V63">
            <v>0</v>
          </cell>
          <cell r="W63">
            <v>0</v>
          </cell>
          <cell r="X63">
            <v>0</v>
          </cell>
          <cell r="Y63">
            <v>0</v>
          </cell>
          <cell r="Z63">
            <v>0</v>
          </cell>
          <cell r="AA63">
            <v>0</v>
          </cell>
          <cell r="AB63">
            <v>0</v>
          </cell>
          <cell r="AC63">
            <v>0</v>
          </cell>
          <cell r="AD63">
            <v>626.25</v>
          </cell>
          <cell r="AE63">
            <v>626.25</v>
          </cell>
          <cell r="AF63">
            <v>0</v>
          </cell>
          <cell r="AG63">
            <v>28.5</v>
          </cell>
          <cell r="AH63">
            <v>0</v>
          </cell>
          <cell r="AI63">
            <v>0</v>
          </cell>
          <cell r="AJ63">
            <v>0</v>
          </cell>
          <cell r="AK63">
            <v>0</v>
          </cell>
          <cell r="AL63">
            <v>0</v>
          </cell>
          <cell r="AM63">
            <v>0</v>
          </cell>
          <cell r="AN63">
            <v>0</v>
          </cell>
          <cell r="AO63">
            <v>0</v>
          </cell>
          <cell r="AP63">
            <v>0</v>
          </cell>
          <cell r="AQ63">
            <v>0</v>
          </cell>
          <cell r="AR63">
            <v>28.5</v>
          </cell>
          <cell r="AS63">
            <v>28.5</v>
          </cell>
          <cell r="AT63">
            <v>809.92003</v>
          </cell>
          <cell r="AU63" t="str">
            <v>JUN/12</v>
          </cell>
          <cell r="AV63" t="str">
            <v>Nelson Benício Marques Araújo</v>
          </cell>
        </row>
        <row r="64">
          <cell r="A64" t="str">
            <v>1781/07</v>
          </cell>
          <cell r="B64" t="str">
            <v>Atendimento Emergencial à Região de Cláudio</v>
          </cell>
          <cell r="C64" t="str">
            <v>PEP</v>
          </cell>
          <cell r="D64">
            <v>0</v>
          </cell>
          <cell r="E64">
            <v>0</v>
          </cell>
          <cell r="F64">
            <v>0</v>
          </cell>
          <cell r="G64">
            <v>0</v>
          </cell>
          <cell r="H64">
            <v>0</v>
          </cell>
          <cell r="I64">
            <v>45.946529999999996</v>
          </cell>
          <cell r="J64">
            <v>45.94652</v>
          </cell>
          <cell r="K64">
            <v>45.946529999999996</v>
          </cell>
          <cell r="L64">
            <v>45.946539999999999</v>
          </cell>
          <cell r="M64">
            <v>45.946529999999996</v>
          </cell>
          <cell r="N64">
            <v>45.94652</v>
          </cell>
          <cell r="O64">
            <v>45.946529999999996</v>
          </cell>
          <cell r="P64">
            <v>45.946529999999996</v>
          </cell>
          <cell r="Q64">
            <v>321.62569999999994</v>
          </cell>
          <cell r="R64">
            <v>0</v>
          </cell>
          <cell r="S64">
            <v>0</v>
          </cell>
          <cell r="T64">
            <v>0</v>
          </cell>
          <cell r="U64">
            <v>0</v>
          </cell>
          <cell r="V64">
            <v>0</v>
          </cell>
          <cell r="W64">
            <v>0.46180000000003929</v>
          </cell>
          <cell r="X64">
            <v>0</v>
          </cell>
          <cell r="Y64">
            <v>0</v>
          </cell>
          <cell r="Z64">
            <v>0</v>
          </cell>
          <cell r="AA64">
            <v>0</v>
          </cell>
          <cell r="AB64">
            <v>0</v>
          </cell>
          <cell r="AC64">
            <v>0</v>
          </cell>
          <cell r="AD64">
            <v>0.46180000000003929</v>
          </cell>
          <cell r="AE64">
            <v>0.46180000000003929</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321.62569999999999</v>
          </cell>
          <cell r="AU64" t="str">
            <v>JUN/12</v>
          </cell>
          <cell r="AV64" t="str">
            <v>Amauri Reigado Costa de Oliveira</v>
          </cell>
        </row>
        <row r="65">
          <cell r="A65" t="str">
            <v>1810/07</v>
          </cell>
          <cell r="B65" t="str">
            <v>UHE Irapé - Desapropriação</v>
          </cell>
          <cell r="C65" t="str">
            <v>PEP</v>
          </cell>
          <cell r="D65">
            <v>0</v>
          </cell>
          <cell r="E65">
            <v>11.68</v>
          </cell>
          <cell r="F65">
            <v>0</v>
          </cell>
          <cell r="G65">
            <v>0</v>
          </cell>
          <cell r="H65">
            <v>0</v>
          </cell>
          <cell r="I65">
            <v>542.54380000000003</v>
          </cell>
          <cell r="J65">
            <v>0</v>
          </cell>
          <cell r="K65">
            <v>0</v>
          </cell>
          <cell r="L65">
            <v>0</v>
          </cell>
          <cell r="M65">
            <v>0</v>
          </cell>
          <cell r="N65">
            <v>0</v>
          </cell>
          <cell r="O65">
            <v>0</v>
          </cell>
          <cell r="P65">
            <v>554.2238000000001</v>
          </cell>
          <cell r="Q65">
            <v>554.2238000000001</v>
          </cell>
          <cell r="R65">
            <v>0</v>
          </cell>
          <cell r="S65">
            <v>11.68</v>
          </cell>
          <cell r="T65">
            <v>0</v>
          </cell>
          <cell r="U65">
            <v>0</v>
          </cell>
          <cell r="V65">
            <v>0</v>
          </cell>
          <cell r="W65">
            <v>219.78929000000002</v>
          </cell>
          <cell r="X65">
            <v>0</v>
          </cell>
          <cell r="Y65">
            <v>0</v>
          </cell>
          <cell r="Z65">
            <v>0</v>
          </cell>
          <cell r="AA65">
            <v>0</v>
          </cell>
          <cell r="AB65">
            <v>0</v>
          </cell>
          <cell r="AC65">
            <v>0</v>
          </cell>
          <cell r="AD65">
            <v>231.46929</v>
          </cell>
          <cell r="AE65">
            <v>231.46929</v>
          </cell>
          <cell r="AF65">
            <v>0</v>
          </cell>
          <cell r="AG65">
            <v>0</v>
          </cell>
          <cell r="AH65">
            <v>0</v>
          </cell>
          <cell r="AI65">
            <v>0</v>
          </cell>
          <cell r="AJ65">
            <v>0</v>
          </cell>
          <cell r="AK65">
            <v>6.8153900000000007</v>
          </cell>
          <cell r="AL65">
            <v>0</v>
          </cell>
          <cell r="AM65">
            <v>0</v>
          </cell>
          <cell r="AN65">
            <v>0</v>
          </cell>
          <cell r="AO65">
            <v>0</v>
          </cell>
          <cell r="AP65">
            <v>0</v>
          </cell>
          <cell r="AQ65">
            <v>0</v>
          </cell>
          <cell r="AR65">
            <v>6.8153900000000007</v>
          </cell>
          <cell r="AS65">
            <v>6.8153900000000007</v>
          </cell>
          <cell r="AT65">
            <v>554.2238000000001</v>
          </cell>
          <cell r="AU65" t="str">
            <v>JUN/12</v>
          </cell>
          <cell r="AV65" t="str">
            <v>Mônica Costa de Siqueira</v>
          </cell>
        </row>
        <row r="66">
          <cell r="A66" t="str">
            <v>1820/07</v>
          </cell>
          <cell r="B66" t="str">
            <v>Automatização do Centro de Distribuição de Material - CDM JT</v>
          </cell>
          <cell r="C66" t="str">
            <v>ORD</v>
          </cell>
          <cell r="D66">
            <v>0</v>
          </cell>
          <cell r="E66">
            <v>154.07990999999998</v>
          </cell>
          <cell r="F66">
            <v>0</v>
          </cell>
          <cell r="G66">
            <v>0</v>
          </cell>
          <cell r="H66">
            <v>0</v>
          </cell>
          <cell r="I66">
            <v>0</v>
          </cell>
          <cell r="J66">
            <v>0</v>
          </cell>
          <cell r="K66">
            <v>0</v>
          </cell>
          <cell r="L66">
            <v>0</v>
          </cell>
          <cell r="M66">
            <v>0</v>
          </cell>
          <cell r="N66">
            <v>0</v>
          </cell>
          <cell r="O66">
            <v>0</v>
          </cell>
          <cell r="P66">
            <v>154.07990999999998</v>
          </cell>
          <cell r="Q66">
            <v>154.07990999999998</v>
          </cell>
          <cell r="R66">
            <v>7.1223100000000006</v>
          </cell>
          <cell r="S66">
            <v>0</v>
          </cell>
          <cell r="T66">
            <v>0</v>
          </cell>
          <cell r="U66">
            <v>0</v>
          </cell>
          <cell r="V66">
            <v>0</v>
          </cell>
          <cell r="W66">
            <v>0</v>
          </cell>
          <cell r="X66">
            <v>0</v>
          </cell>
          <cell r="Y66">
            <v>0</v>
          </cell>
          <cell r="Z66">
            <v>0</v>
          </cell>
          <cell r="AA66">
            <v>0</v>
          </cell>
          <cell r="AB66">
            <v>0</v>
          </cell>
          <cell r="AC66">
            <v>0</v>
          </cell>
          <cell r="AD66">
            <v>7.1223100000000006</v>
          </cell>
          <cell r="AE66">
            <v>7.1223100000000006</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7.1223100000000006</v>
          </cell>
          <cell r="AU66" t="str">
            <v>JUN/12</v>
          </cell>
          <cell r="AV66" t="str">
            <v>Wagner Nogueira Vaz de Mello</v>
          </cell>
        </row>
        <row r="67">
          <cell r="A67" t="str">
            <v>1841/07</v>
          </cell>
          <cell r="B67" t="str">
            <v xml:space="preserve"> Modernização da Medição</v>
          </cell>
          <cell r="C67" t="str">
            <v>PEP</v>
          </cell>
          <cell r="D67">
            <v>5285.9483799999998</v>
          </cell>
          <cell r="E67">
            <v>5747.6134599999996</v>
          </cell>
          <cell r="F67">
            <v>5430.10545</v>
          </cell>
          <cell r="G67">
            <v>3320.9740099999995</v>
          </cell>
          <cell r="H67">
            <v>2624.7361799999999</v>
          </cell>
          <cell r="I67">
            <v>2596.8353699999998</v>
          </cell>
          <cell r="J67">
            <v>1881.1472600000002</v>
          </cell>
          <cell r="K67">
            <v>2073.11049</v>
          </cell>
          <cell r="L67">
            <v>1873.1124800000002</v>
          </cell>
          <cell r="M67">
            <v>1873.1114700000001</v>
          </cell>
          <cell r="N67">
            <v>1873.1114800000003</v>
          </cell>
          <cell r="O67">
            <v>1873.1114800000003</v>
          </cell>
          <cell r="P67">
            <v>25006.212850000004</v>
          </cell>
          <cell r="Q67">
            <v>36452.917509999999</v>
          </cell>
          <cell r="R67">
            <v>-371.45964999999995</v>
          </cell>
          <cell r="S67">
            <v>645.59709000000009</v>
          </cell>
          <cell r="T67">
            <v>2455.2472299999999</v>
          </cell>
          <cell r="U67">
            <v>2085.5178299999998</v>
          </cell>
          <cell r="V67">
            <v>1692.5259000000001</v>
          </cell>
          <cell r="W67">
            <v>1479.71958</v>
          </cell>
          <cell r="X67">
            <v>0</v>
          </cell>
          <cell r="Y67">
            <v>0</v>
          </cell>
          <cell r="Z67">
            <v>0</v>
          </cell>
          <cell r="AA67">
            <v>0</v>
          </cell>
          <cell r="AB67">
            <v>0</v>
          </cell>
          <cell r="AC67">
            <v>0</v>
          </cell>
          <cell r="AD67">
            <v>7987.1479800000006</v>
          </cell>
          <cell r="AE67">
            <v>7987.1479800000006</v>
          </cell>
          <cell r="AF67">
            <v>205.26285000000001</v>
          </cell>
          <cell r="AG67">
            <v>135.72882000000001</v>
          </cell>
          <cell r="AH67">
            <v>2176.5444700000003</v>
          </cell>
          <cell r="AI67">
            <v>11560.473030000001</v>
          </cell>
          <cell r="AJ67">
            <v>3312.9443599999995</v>
          </cell>
          <cell r="AK67">
            <v>874.82315999999992</v>
          </cell>
          <cell r="AL67">
            <v>1184.9177399999999</v>
          </cell>
          <cell r="AM67">
            <v>314.37792999999999</v>
          </cell>
          <cell r="AN67">
            <v>698.31140999999991</v>
          </cell>
          <cell r="AO67">
            <v>1283.54909</v>
          </cell>
          <cell r="AP67">
            <v>189.43164999999999</v>
          </cell>
          <cell r="AQ67">
            <v>1471.2054900000001</v>
          </cell>
          <cell r="AR67">
            <v>18265.776689999999</v>
          </cell>
          <cell r="AS67">
            <v>23407.570000000003</v>
          </cell>
          <cell r="AT67">
            <v>36452.917510000007</v>
          </cell>
          <cell r="AU67" t="str">
            <v>JUN/12</v>
          </cell>
          <cell r="AV67" t="str">
            <v>Guilherme Freire de Azevedo Cabral</v>
          </cell>
        </row>
        <row r="68">
          <cell r="A68" t="str">
            <v>1859/07</v>
          </cell>
          <cell r="B68" t="str">
            <v>Madeira Energia S/A</v>
          </cell>
          <cell r="C68" t="str">
            <v>PEP</v>
          </cell>
          <cell r="D68">
            <v>35000</v>
          </cell>
          <cell r="E68">
            <v>0</v>
          </cell>
          <cell r="F68">
            <v>23049</v>
          </cell>
          <cell r="G68">
            <v>0</v>
          </cell>
          <cell r="H68">
            <v>46049</v>
          </cell>
          <cell r="I68">
            <v>35025</v>
          </cell>
          <cell r="J68">
            <v>0</v>
          </cell>
          <cell r="K68">
            <v>0</v>
          </cell>
          <cell r="L68">
            <v>0</v>
          </cell>
          <cell r="M68">
            <v>0</v>
          </cell>
          <cell r="N68">
            <v>0</v>
          </cell>
          <cell r="O68">
            <v>0</v>
          </cell>
          <cell r="P68">
            <v>139123</v>
          </cell>
          <cell r="Q68">
            <v>139123</v>
          </cell>
          <cell r="R68">
            <v>35000</v>
          </cell>
          <cell r="S68">
            <v>0</v>
          </cell>
          <cell r="T68">
            <v>23049</v>
          </cell>
          <cell r="U68">
            <v>0</v>
          </cell>
          <cell r="V68">
            <v>46049</v>
          </cell>
          <cell r="W68">
            <v>35025</v>
          </cell>
          <cell r="X68">
            <v>0</v>
          </cell>
          <cell r="Y68">
            <v>0</v>
          </cell>
          <cell r="Z68">
            <v>0</v>
          </cell>
          <cell r="AA68">
            <v>0</v>
          </cell>
          <cell r="AB68">
            <v>0</v>
          </cell>
          <cell r="AC68">
            <v>0</v>
          </cell>
          <cell r="AD68">
            <v>139123</v>
          </cell>
          <cell r="AE68">
            <v>139123</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139123</v>
          </cell>
          <cell r="AU68" t="str">
            <v>JUN/12</v>
          </cell>
          <cell r="AV68" t="str">
            <v>JOÃO PROCOPIO CAMPOS LOURDES VALE</v>
          </cell>
        </row>
        <row r="69">
          <cell r="A69" t="str">
            <v>1860/07</v>
          </cell>
          <cell r="B69" t="str">
            <v>LT Itabira 2 - Porto Estrela 230kV. Substituição de Cabos Para - Raios</v>
          </cell>
          <cell r="C69" t="str">
            <v>PEP</v>
          </cell>
          <cell r="D69">
            <v>0</v>
          </cell>
          <cell r="E69">
            <v>0</v>
          </cell>
          <cell r="F69">
            <v>0</v>
          </cell>
          <cell r="G69">
            <v>0</v>
          </cell>
          <cell r="H69">
            <v>0</v>
          </cell>
          <cell r="I69">
            <v>12.831300000000001</v>
          </cell>
          <cell r="J69">
            <v>102.59757999999999</v>
          </cell>
          <cell r="K69">
            <v>379.51786999999996</v>
          </cell>
          <cell r="L69">
            <v>75.053249999999991</v>
          </cell>
          <cell r="M69">
            <v>0</v>
          </cell>
          <cell r="N69">
            <v>0</v>
          </cell>
          <cell r="O69">
            <v>0</v>
          </cell>
          <cell r="P69">
            <v>12.831300000000001</v>
          </cell>
          <cell r="Q69">
            <v>570</v>
          </cell>
          <cell r="R69">
            <v>0</v>
          </cell>
          <cell r="S69">
            <v>0</v>
          </cell>
          <cell r="T69">
            <v>0</v>
          </cell>
          <cell r="U69">
            <v>0</v>
          </cell>
          <cell r="V69">
            <v>0</v>
          </cell>
          <cell r="W69">
            <v>12.831300000000001</v>
          </cell>
          <cell r="X69">
            <v>0</v>
          </cell>
          <cell r="Y69">
            <v>0</v>
          </cell>
          <cell r="Z69">
            <v>0</v>
          </cell>
          <cell r="AA69">
            <v>0</v>
          </cell>
          <cell r="AB69">
            <v>0</v>
          </cell>
          <cell r="AC69">
            <v>0</v>
          </cell>
          <cell r="AD69">
            <v>12.831300000000001</v>
          </cell>
          <cell r="AE69">
            <v>12.831300000000001</v>
          </cell>
          <cell r="AF69">
            <v>0</v>
          </cell>
          <cell r="AG69">
            <v>0</v>
          </cell>
          <cell r="AH69">
            <v>0</v>
          </cell>
          <cell r="AI69">
            <v>0</v>
          </cell>
          <cell r="AJ69">
            <v>15.984</v>
          </cell>
          <cell r="AK69">
            <v>0</v>
          </cell>
          <cell r="AL69">
            <v>0</v>
          </cell>
          <cell r="AM69">
            <v>0</v>
          </cell>
          <cell r="AN69">
            <v>0</v>
          </cell>
          <cell r="AO69">
            <v>0</v>
          </cell>
          <cell r="AP69">
            <v>0</v>
          </cell>
          <cell r="AQ69">
            <v>0</v>
          </cell>
          <cell r="AR69">
            <v>15.984</v>
          </cell>
          <cell r="AS69">
            <v>15.984</v>
          </cell>
          <cell r="AT69">
            <v>570</v>
          </cell>
          <cell r="AU69" t="str">
            <v>JUN/12</v>
          </cell>
          <cell r="AV69" t="str">
            <v>Adilson Dias Mattos</v>
          </cell>
        </row>
        <row r="70">
          <cell r="A70" t="str">
            <v>1864/08</v>
          </cell>
          <cell r="B70" t="str">
            <v>Integração da UHE Retiro Baixo - Cemig D</v>
          </cell>
          <cell r="C70" t="str">
            <v>PEP</v>
          </cell>
          <cell r="D70">
            <v>5.7669899999999998</v>
          </cell>
          <cell r="E70">
            <v>5.7669899999999998</v>
          </cell>
          <cell r="F70">
            <v>5.7669799999999993</v>
          </cell>
          <cell r="G70">
            <v>5.7669899999999998</v>
          </cell>
          <cell r="H70">
            <v>5.7669899999999998</v>
          </cell>
          <cell r="I70">
            <v>5.7669899999999998</v>
          </cell>
          <cell r="J70">
            <v>5.7669799999999993</v>
          </cell>
          <cell r="K70">
            <v>5.7669899999999998</v>
          </cell>
          <cell r="L70">
            <v>5.7669899999999998</v>
          </cell>
          <cell r="M70">
            <v>5.7669899999999998</v>
          </cell>
          <cell r="N70">
            <v>5.7669799999999993</v>
          </cell>
          <cell r="O70">
            <v>5.7669899999999998</v>
          </cell>
          <cell r="P70">
            <v>34.601929999999996</v>
          </cell>
          <cell r="Q70">
            <v>69.203849999999989</v>
          </cell>
          <cell r="R70">
            <v>0</v>
          </cell>
          <cell r="S70">
            <v>0</v>
          </cell>
          <cell r="T70">
            <v>0</v>
          </cell>
          <cell r="U70">
            <v>0</v>
          </cell>
          <cell r="V70">
            <v>-267.79561999999993</v>
          </cell>
          <cell r="W70">
            <v>268.76966999999996</v>
          </cell>
          <cell r="X70">
            <v>0</v>
          </cell>
          <cell r="Y70">
            <v>0</v>
          </cell>
          <cell r="Z70">
            <v>0</v>
          </cell>
          <cell r="AA70">
            <v>0</v>
          </cell>
          <cell r="AB70">
            <v>0</v>
          </cell>
          <cell r="AC70">
            <v>0</v>
          </cell>
          <cell r="AD70">
            <v>0.97404999999992015</v>
          </cell>
          <cell r="AE70">
            <v>0.97404999999992015</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69.203850000000003</v>
          </cell>
          <cell r="AU70" t="str">
            <v>JUN/12</v>
          </cell>
          <cell r="AV70" t="str">
            <v>Ricardo César Costa Rocha</v>
          </cell>
        </row>
        <row r="71">
          <cell r="A71" t="str">
            <v>1865/08</v>
          </cell>
          <cell r="B71" t="str">
            <v>Atendimento Urbano 2008</v>
          </cell>
          <cell r="C71" t="str">
            <v>PEP</v>
          </cell>
          <cell r="D71">
            <v>8191.9731199999987</v>
          </cell>
          <cell r="E71">
            <v>10417.794680000001</v>
          </cell>
          <cell r="F71">
            <v>13525.41417</v>
          </cell>
          <cell r="G71">
            <v>6269.4311800000005</v>
          </cell>
          <cell r="H71">
            <v>23714.808219999995</v>
          </cell>
          <cell r="I71">
            <v>19047.102800000001</v>
          </cell>
          <cell r="J71">
            <v>18542.405269999996</v>
          </cell>
          <cell r="K71">
            <v>20585.851840000003</v>
          </cell>
          <cell r="L71">
            <v>15941.702260000002</v>
          </cell>
          <cell r="M71">
            <v>16717.186449999997</v>
          </cell>
          <cell r="N71">
            <v>12629.978719999999</v>
          </cell>
          <cell r="O71">
            <v>13094.351289999999</v>
          </cell>
          <cell r="P71">
            <v>81166.524170000004</v>
          </cell>
          <cell r="Q71">
            <v>178677.99999999997</v>
          </cell>
          <cell r="R71">
            <v>8138.9653000000017</v>
          </cell>
          <cell r="S71">
            <v>10477.942929999999</v>
          </cell>
          <cell r="T71">
            <v>13471.574119999997</v>
          </cell>
          <cell r="U71">
            <v>12263.051769999998</v>
          </cell>
          <cell r="V71">
            <v>16440.229879999999</v>
          </cell>
          <cell r="W71">
            <v>15958.022939999997</v>
          </cell>
          <cell r="X71">
            <v>0</v>
          </cell>
          <cell r="Y71">
            <v>0</v>
          </cell>
          <cell r="Z71">
            <v>0</v>
          </cell>
          <cell r="AA71">
            <v>0</v>
          </cell>
          <cell r="AB71">
            <v>0</v>
          </cell>
          <cell r="AC71">
            <v>0</v>
          </cell>
          <cell r="AD71">
            <v>76749.786939999991</v>
          </cell>
          <cell r="AE71">
            <v>76749.786939999991</v>
          </cell>
          <cell r="AF71">
            <v>6494.1588100000008</v>
          </cell>
          <cell r="AG71">
            <v>2251.2553200000002</v>
          </cell>
          <cell r="AH71">
            <v>6333.9086000000007</v>
          </cell>
          <cell r="AI71">
            <v>5534.0808700000007</v>
          </cell>
          <cell r="AJ71">
            <v>9766.2560599999997</v>
          </cell>
          <cell r="AK71">
            <v>9848.7727699999978</v>
          </cell>
          <cell r="AL71">
            <v>5371.6454499999991</v>
          </cell>
          <cell r="AM71">
            <v>2966.8236499999998</v>
          </cell>
          <cell r="AN71">
            <v>2569.2571200000002</v>
          </cell>
          <cell r="AO71">
            <v>4515.9756999999991</v>
          </cell>
          <cell r="AP71">
            <v>3124.0706099999998</v>
          </cell>
          <cell r="AQ71">
            <v>3148.9496599999993</v>
          </cell>
          <cell r="AR71">
            <v>40228.432430000001</v>
          </cell>
          <cell r="AS71">
            <v>61925.154619999994</v>
          </cell>
          <cell r="AT71">
            <v>152949.00000000006</v>
          </cell>
          <cell r="AU71" t="str">
            <v>JUN/12</v>
          </cell>
          <cell r="AV71" t="str">
            <v>Geraldo Lage</v>
          </cell>
        </row>
        <row r="72">
          <cell r="A72" t="str">
            <v>1866/08</v>
          </cell>
          <cell r="B72" t="str">
            <v>Atendimento Rural 2008 - Fora LPT</v>
          </cell>
          <cell r="C72" t="str">
            <v>PEP</v>
          </cell>
          <cell r="D72">
            <v>1287.1551900000002</v>
          </cell>
          <cell r="E72">
            <v>4992.9648700000007</v>
          </cell>
          <cell r="F72">
            <v>10354.893560000002</v>
          </cell>
          <cell r="G72">
            <v>5434.8771100000004</v>
          </cell>
          <cell r="H72">
            <v>8482.001909999999</v>
          </cell>
          <cell r="I72">
            <v>9047.3737799999999</v>
          </cell>
          <cell r="J72">
            <v>9930.6109199999992</v>
          </cell>
          <cell r="K72">
            <v>11517.00497</v>
          </cell>
          <cell r="L72">
            <v>8462.6077399999995</v>
          </cell>
          <cell r="M72">
            <v>4320.2529800000002</v>
          </cell>
          <cell r="N72">
            <v>5877.9884899999997</v>
          </cell>
          <cell r="O72">
            <v>1669.2684899999999</v>
          </cell>
          <cell r="P72">
            <v>39599.26642</v>
          </cell>
          <cell r="Q72">
            <v>81377.000010000003</v>
          </cell>
          <cell r="R72">
            <v>-300.46282999999949</v>
          </cell>
          <cell r="S72">
            <v>4936.9662099999996</v>
          </cell>
          <cell r="T72">
            <v>10260.219959999999</v>
          </cell>
          <cell r="U72">
            <v>8271.3786799999998</v>
          </cell>
          <cell r="V72">
            <v>12160.95768</v>
          </cell>
          <cell r="W72">
            <v>7832.8077799999992</v>
          </cell>
          <cell r="X72">
            <v>0</v>
          </cell>
          <cell r="Y72">
            <v>0</v>
          </cell>
          <cell r="Z72">
            <v>0</v>
          </cell>
          <cell r="AA72">
            <v>0</v>
          </cell>
          <cell r="AB72">
            <v>0</v>
          </cell>
          <cell r="AC72">
            <v>0</v>
          </cell>
          <cell r="AD72">
            <v>43161.867480000008</v>
          </cell>
          <cell r="AE72">
            <v>43161.867480000008</v>
          </cell>
          <cell r="AF72">
            <v>3447.8227999999995</v>
          </cell>
          <cell r="AG72">
            <v>2640.38598</v>
          </cell>
          <cell r="AH72">
            <v>2924.9657399999996</v>
          </cell>
          <cell r="AI72">
            <v>1553.2087899999997</v>
          </cell>
          <cell r="AJ72">
            <v>2440.3584900000001</v>
          </cell>
          <cell r="AK72">
            <v>2294.9148799999998</v>
          </cell>
          <cell r="AL72">
            <v>724.53824000000009</v>
          </cell>
          <cell r="AM72">
            <v>1343.7030600000001</v>
          </cell>
          <cell r="AN72">
            <v>3006.12788</v>
          </cell>
          <cell r="AO72">
            <v>3245.9890500000006</v>
          </cell>
          <cell r="AP72">
            <v>4857.3385400000006</v>
          </cell>
          <cell r="AQ72">
            <v>3094.6413500000008</v>
          </cell>
          <cell r="AR72">
            <v>15301.65668</v>
          </cell>
          <cell r="AS72">
            <v>31573.9948</v>
          </cell>
          <cell r="AT72">
            <v>81376</v>
          </cell>
          <cell r="AU72" t="str">
            <v>JUN/12</v>
          </cell>
          <cell r="AV72" t="str">
            <v>Geraldo Lage</v>
          </cell>
        </row>
        <row r="73">
          <cell r="A73" t="str">
            <v>1867/08</v>
          </cell>
          <cell r="B73" t="str">
            <v>Programa Complementar 2008</v>
          </cell>
          <cell r="C73" t="str">
            <v>PEP</v>
          </cell>
          <cell r="D73">
            <v>9734.2350400000014</v>
          </cell>
          <cell r="E73">
            <v>14978.659079999999</v>
          </cell>
          <cell r="F73">
            <v>21847.59749</v>
          </cell>
          <cell r="G73">
            <v>9584.6409599999988</v>
          </cell>
          <cell r="H73">
            <v>13461.702730000001</v>
          </cell>
          <cell r="I73">
            <v>16887.438300000002</v>
          </cell>
          <cell r="J73">
            <v>15346.851270000001</v>
          </cell>
          <cell r="K73">
            <v>15817.882779999998</v>
          </cell>
          <cell r="L73">
            <v>15383.882520000001</v>
          </cell>
          <cell r="M73">
            <v>14255.754740000002</v>
          </cell>
          <cell r="N73">
            <v>11171.65251</v>
          </cell>
          <cell r="O73">
            <v>11680.433510000001</v>
          </cell>
          <cell r="P73">
            <v>86494.2736</v>
          </cell>
          <cell r="Q73">
            <v>170150.73093000002</v>
          </cell>
          <cell r="R73">
            <v>9741.6777200000015</v>
          </cell>
          <cell r="S73">
            <v>14972.996140000003</v>
          </cell>
          <cell r="T73">
            <v>21912.820240000001</v>
          </cell>
          <cell r="U73">
            <v>14849.700270000001</v>
          </cell>
          <cell r="V73">
            <v>20349.678820000012</v>
          </cell>
          <cell r="W73">
            <v>17558.017559999997</v>
          </cell>
          <cell r="X73">
            <v>0</v>
          </cell>
          <cell r="Y73">
            <v>0</v>
          </cell>
          <cell r="Z73">
            <v>0</v>
          </cell>
          <cell r="AA73">
            <v>0</v>
          </cell>
          <cell r="AB73">
            <v>0</v>
          </cell>
          <cell r="AC73">
            <v>0</v>
          </cell>
          <cell r="AD73">
            <v>99384.890750000035</v>
          </cell>
          <cell r="AE73">
            <v>99384.890750000035</v>
          </cell>
          <cell r="AF73">
            <v>16234.90943</v>
          </cell>
          <cell r="AG73">
            <v>1865.9542999999999</v>
          </cell>
          <cell r="AH73">
            <v>2031.7888600000001</v>
          </cell>
          <cell r="AI73">
            <v>1961.67797</v>
          </cell>
          <cell r="AJ73">
            <v>6281.1689100000003</v>
          </cell>
          <cell r="AK73">
            <v>4685.1257600000008</v>
          </cell>
          <cell r="AL73">
            <v>1611.71922</v>
          </cell>
          <cell r="AM73">
            <v>1362.3027999999995</v>
          </cell>
          <cell r="AN73">
            <v>1711.9050099999999</v>
          </cell>
          <cell r="AO73">
            <v>1166.4536799999998</v>
          </cell>
          <cell r="AP73">
            <v>2030.3375500000004</v>
          </cell>
          <cell r="AQ73">
            <v>1443.55702</v>
          </cell>
          <cell r="AR73">
            <v>33060.625229999998</v>
          </cell>
          <cell r="AS73">
            <v>42386.900509999999</v>
          </cell>
          <cell r="AT73">
            <v>161026.087</v>
          </cell>
          <cell r="AU73" t="str">
            <v>JUN/12</v>
          </cell>
          <cell r="AV73" t="str">
            <v>Geraldo Lage</v>
          </cell>
        </row>
        <row r="74">
          <cell r="A74" t="str">
            <v>1870/08</v>
          </cell>
          <cell r="B74" t="str">
            <v>Operação e Manutenção de Redes MT/BT - 2008</v>
          </cell>
          <cell r="C74" t="str">
            <v>PEP</v>
          </cell>
          <cell r="D74">
            <v>1689.48594</v>
          </cell>
          <cell r="E74">
            <v>2213.0958300000002</v>
          </cell>
          <cell r="F74">
            <v>3891.3148000000001</v>
          </cell>
          <cell r="G74">
            <v>6264.1137099999996</v>
          </cell>
          <cell r="H74">
            <v>7516.3830099999996</v>
          </cell>
          <cell r="I74">
            <v>7364.9578600000004</v>
          </cell>
          <cell r="J74">
            <v>6406.1895999999997</v>
          </cell>
          <cell r="K74">
            <v>15499.199920000001</v>
          </cell>
          <cell r="L74">
            <v>4546.6579299999994</v>
          </cell>
          <cell r="M74">
            <v>3327.0678600000001</v>
          </cell>
          <cell r="N74">
            <v>3447.0587000000005</v>
          </cell>
          <cell r="O74">
            <v>12914.306619999999</v>
          </cell>
          <cell r="P74">
            <v>28939.351149999999</v>
          </cell>
          <cell r="Q74">
            <v>75079.831780000008</v>
          </cell>
          <cell r="R74">
            <v>5282.973860000001</v>
          </cell>
          <cell r="S74">
            <v>6742.7168200000006</v>
          </cell>
          <cell r="T74">
            <v>9177.1743099999985</v>
          </cell>
          <cell r="U74">
            <v>8712.2217800000035</v>
          </cell>
          <cell r="V74">
            <v>11426.871350000001</v>
          </cell>
          <cell r="W74">
            <v>10367.112139999999</v>
          </cell>
          <cell r="X74">
            <v>0</v>
          </cell>
          <cell r="Y74">
            <v>0</v>
          </cell>
          <cell r="Z74">
            <v>0</v>
          </cell>
          <cell r="AA74">
            <v>0</v>
          </cell>
          <cell r="AB74">
            <v>0</v>
          </cell>
          <cell r="AC74">
            <v>0</v>
          </cell>
          <cell r="AD74">
            <v>51709.070260000008</v>
          </cell>
          <cell r="AE74">
            <v>51709.070260000008</v>
          </cell>
          <cell r="AF74">
            <v>330.24744999999996</v>
          </cell>
          <cell r="AG74">
            <v>369.11653999999999</v>
          </cell>
          <cell r="AH74">
            <v>815.0300299999999</v>
          </cell>
          <cell r="AI74">
            <v>1288.9062199999998</v>
          </cell>
          <cell r="AJ74">
            <v>3008.2236400000002</v>
          </cell>
          <cell r="AK74">
            <v>4152.1911700000001</v>
          </cell>
          <cell r="AL74">
            <v>989.01731999999993</v>
          </cell>
          <cell r="AM74">
            <v>1470.9003500000001</v>
          </cell>
          <cell r="AN74">
            <v>1699.7632699999999</v>
          </cell>
          <cell r="AO74">
            <v>1869.5461999999998</v>
          </cell>
          <cell r="AP74">
            <v>569.07143000000008</v>
          </cell>
          <cell r="AQ74">
            <v>888.20024000000001</v>
          </cell>
          <cell r="AR74">
            <v>9963.7150500000007</v>
          </cell>
          <cell r="AS74">
            <v>17450.213860000003</v>
          </cell>
          <cell r="AT74">
            <v>75084.831780000008</v>
          </cell>
          <cell r="AU74" t="str">
            <v>JUN/12</v>
          </cell>
          <cell r="AV74" t="str">
            <v>Geraldo Lage</v>
          </cell>
        </row>
        <row r="75">
          <cell r="A75" t="str">
            <v>1871/08</v>
          </cell>
          <cell r="B75" t="str">
            <v>Reformas de Redes MT/BT - 2008</v>
          </cell>
          <cell r="C75" t="str">
            <v>PEP</v>
          </cell>
          <cell r="D75">
            <v>446.17336</v>
          </cell>
          <cell r="E75">
            <v>2978.5125400000002</v>
          </cell>
          <cell r="F75">
            <v>7787.7192299999997</v>
          </cell>
          <cell r="G75">
            <v>8532.6317999999992</v>
          </cell>
          <cell r="H75">
            <v>6920.3253999999997</v>
          </cell>
          <cell r="I75">
            <v>3339.0997799999996</v>
          </cell>
          <cell r="J75">
            <v>4894.6902200000004</v>
          </cell>
          <cell r="K75">
            <v>7740.6153199999999</v>
          </cell>
          <cell r="L75">
            <v>6173.5895200000004</v>
          </cell>
          <cell r="M75">
            <v>5104.7184900000002</v>
          </cell>
          <cell r="N75">
            <v>4867.9458800000002</v>
          </cell>
          <cell r="O75">
            <v>2411.97912</v>
          </cell>
          <cell r="P75">
            <v>30004.46211</v>
          </cell>
          <cell r="Q75">
            <v>61198.000659999998</v>
          </cell>
          <cell r="R75">
            <v>624.56248000000005</v>
          </cell>
          <cell r="S75">
            <v>4382.2763800000002</v>
          </cell>
          <cell r="T75">
            <v>5487.2645400000001</v>
          </cell>
          <cell r="U75">
            <v>4135.6952500000007</v>
          </cell>
          <cell r="V75">
            <v>8044.7636700000003</v>
          </cell>
          <cell r="W75">
            <v>7642.2189000000017</v>
          </cell>
          <cell r="X75">
            <v>0</v>
          </cell>
          <cell r="Y75">
            <v>0</v>
          </cell>
          <cell r="Z75">
            <v>0</v>
          </cell>
          <cell r="AA75">
            <v>0</v>
          </cell>
          <cell r="AB75">
            <v>0</v>
          </cell>
          <cell r="AC75">
            <v>0</v>
          </cell>
          <cell r="AD75">
            <v>30316.781219999997</v>
          </cell>
          <cell r="AE75">
            <v>30316.781219999997</v>
          </cell>
          <cell r="AF75">
            <v>1790.4284600000001</v>
          </cell>
          <cell r="AG75">
            <v>919.09539999999993</v>
          </cell>
          <cell r="AH75">
            <v>3036.7707500000001</v>
          </cell>
          <cell r="AI75">
            <v>2337.8181999999997</v>
          </cell>
          <cell r="AJ75">
            <v>2919.0046700000003</v>
          </cell>
          <cell r="AK75">
            <v>2346.2937699999998</v>
          </cell>
          <cell r="AL75">
            <v>1789.3308400000005</v>
          </cell>
          <cell r="AM75">
            <v>1239.4145699999999</v>
          </cell>
          <cell r="AN75">
            <v>1199.10733</v>
          </cell>
          <cell r="AO75">
            <v>695.50238000000002</v>
          </cell>
          <cell r="AP75">
            <v>791.27957000000004</v>
          </cell>
          <cell r="AQ75">
            <v>666.61633000000006</v>
          </cell>
          <cell r="AR75">
            <v>13349.411250000001</v>
          </cell>
          <cell r="AS75">
            <v>19730.662270000001</v>
          </cell>
          <cell r="AT75">
            <v>61198.000660000005</v>
          </cell>
          <cell r="AU75" t="str">
            <v>JUN/12</v>
          </cell>
          <cell r="AV75" t="str">
            <v>Geraldo Lage</v>
          </cell>
        </row>
        <row r="76">
          <cell r="A76" t="str">
            <v>1872/08</v>
          </cell>
          <cell r="B76" t="str">
            <v>Manutenção do Sistema de Medição - 2008</v>
          </cell>
          <cell r="C76" t="str">
            <v>PEP</v>
          </cell>
          <cell r="D76">
            <v>3891.9093000000003</v>
          </cell>
          <cell r="E76">
            <v>3891.9092700000001</v>
          </cell>
          <cell r="F76">
            <v>3891.9092799999999</v>
          </cell>
          <cell r="G76">
            <v>3891.9092900000001</v>
          </cell>
          <cell r="H76">
            <v>3911.9092700000001</v>
          </cell>
          <cell r="I76">
            <v>3911.9092799999999</v>
          </cell>
          <cell r="J76">
            <v>3966.2995099999998</v>
          </cell>
          <cell r="K76">
            <v>3891.9092700000001</v>
          </cell>
          <cell r="L76">
            <v>3891.9092799999999</v>
          </cell>
          <cell r="M76">
            <v>3891.9092900000001</v>
          </cell>
          <cell r="N76">
            <v>3891.9092700000001</v>
          </cell>
          <cell r="O76">
            <v>3891.9092799999999</v>
          </cell>
          <cell r="P76">
            <v>23391.455690000003</v>
          </cell>
          <cell r="Q76">
            <v>46817.301590000003</v>
          </cell>
          <cell r="R76">
            <v>2540.0400100000002</v>
          </cell>
          <cell r="S76">
            <v>3062.38445</v>
          </cell>
          <cell r="T76">
            <v>3669.2854400000001</v>
          </cell>
          <cell r="U76">
            <v>6106.1013199999989</v>
          </cell>
          <cell r="V76">
            <v>5353.4872200000009</v>
          </cell>
          <cell r="W76">
            <v>7904.8496699999996</v>
          </cell>
          <cell r="X76">
            <v>0</v>
          </cell>
          <cell r="Y76">
            <v>0</v>
          </cell>
          <cell r="Z76">
            <v>0</v>
          </cell>
          <cell r="AA76">
            <v>0</v>
          </cell>
          <cell r="AB76">
            <v>0</v>
          </cell>
          <cell r="AC76">
            <v>0</v>
          </cell>
          <cell r="AD76">
            <v>28636.148109999998</v>
          </cell>
          <cell r="AE76">
            <v>28636.148109999998</v>
          </cell>
          <cell r="AF76">
            <v>423.77499999999992</v>
          </cell>
          <cell r="AG76">
            <v>12.404459999999998</v>
          </cell>
          <cell r="AH76">
            <v>0</v>
          </cell>
          <cell r="AI76">
            <v>32.632960000000004</v>
          </cell>
          <cell r="AJ76">
            <v>251.72862999999998</v>
          </cell>
          <cell r="AK76">
            <v>285.18052</v>
          </cell>
          <cell r="AL76">
            <v>767.75391000000013</v>
          </cell>
          <cell r="AM76">
            <v>200.16031999999998</v>
          </cell>
          <cell r="AN76">
            <v>588.06137000000001</v>
          </cell>
          <cell r="AO76">
            <v>32.288650000000004</v>
          </cell>
          <cell r="AP76">
            <v>49.212680000000006</v>
          </cell>
          <cell r="AQ76">
            <v>16.712959999999999</v>
          </cell>
          <cell r="AR76">
            <v>1005.7215699999999</v>
          </cell>
          <cell r="AS76">
            <v>2659.9114599999998</v>
          </cell>
          <cell r="AT76">
            <v>46817.301590000003</v>
          </cell>
          <cell r="AU76" t="str">
            <v>JUN/12</v>
          </cell>
          <cell r="AV76" t="str">
            <v>Geraldo Lage</v>
          </cell>
        </row>
        <row r="77">
          <cell r="A77" t="str">
            <v>1873/08</v>
          </cell>
          <cell r="B77" t="str">
            <v>Programa de Obras de Segurança de Terceiros - 2008</v>
          </cell>
          <cell r="C77" t="str">
            <v>PEP</v>
          </cell>
          <cell r="D77">
            <v>501.13822000000005</v>
          </cell>
          <cell r="E77">
            <v>620.14403000000004</v>
          </cell>
          <cell r="F77">
            <v>651.84280000000001</v>
          </cell>
          <cell r="G77">
            <v>317.10732000000002</v>
          </cell>
          <cell r="H77">
            <v>867.84931000000006</v>
          </cell>
          <cell r="I77">
            <v>776.25324000000001</v>
          </cell>
          <cell r="J77">
            <v>675.69348000000014</v>
          </cell>
          <cell r="K77">
            <v>675.81560999999999</v>
          </cell>
          <cell r="L77">
            <v>1705.1905200000001</v>
          </cell>
          <cell r="M77">
            <v>1212.60121</v>
          </cell>
          <cell r="N77">
            <v>1273.3751900000002</v>
          </cell>
          <cell r="O77">
            <v>1024.3185700000001</v>
          </cell>
          <cell r="P77">
            <v>3734.3349200000002</v>
          </cell>
          <cell r="Q77">
            <v>10301.329500000002</v>
          </cell>
          <cell r="R77">
            <v>501.15513000000004</v>
          </cell>
          <cell r="S77">
            <v>620.16511999999977</v>
          </cell>
          <cell r="T77">
            <v>652.55849999999975</v>
          </cell>
          <cell r="U77">
            <v>644.20001000000013</v>
          </cell>
          <cell r="V77">
            <v>700.00246000000004</v>
          </cell>
          <cell r="W77">
            <v>617.00949000000003</v>
          </cell>
          <cell r="X77">
            <v>0</v>
          </cell>
          <cell r="Y77">
            <v>0</v>
          </cell>
          <cell r="Z77">
            <v>0</v>
          </cell>
          <cell r="AA77">
            <v>0</v>
          </cell>
          <cell r="AB77">
            <v>0</v>
          </cell>
          <cell r="AC77">
            <v>0</v>
          </cell>
          <cell r="AD77">
            <v>3735.0907100000004</v>
          </cell>
          <cell r="AE77">
            <v>3735.0907100000004</v>
          </cell>
          <cell r="AF77">
            <v>119.57419</v>
          </cell>
          <cell r="AG77">
            <v>72.977820000000008</v>
          </cell>
          <cell r="AH77">
            <v>113.88365999999999</v>
          </cell>
          <cell r="AI77">
            <v>310.88706999999999</v>
          </cell>
          <cell r="AJ77">
            <v>268.27780999999999</v>
          </cell>
          <cell r="AK77">
            <v>403.07670000000002</v>
          </cell>
          <cell r="AL77">
            <v>123.5765</v>
          </cell>
          <cell r="AM77">
            <v>154.64513000000002</v>
          </cell>
          <cell r="AN77">
            <v>125.0874</v>
          </cell>
          <cell r="AO77">
            <v>59.148810000000005</v>
          </cell>
          <cell r="AP77">
            <v>39.158090000000001</v>
          </cell>
          <cell r="AQ77">
            <v>108.36590000000001</v>
          </cell>
          <cell r="AR77">
            <v>1288.6772500000002</v>
          </cell>
          <cell r="AS77">
            <v>1898.6590800000001</v>
          </cell>
          <cell r="AT77">
            <v>7404.2960000000003</v>
          </cell>
          <cell r="AU77" t="str">
            <v>JUN/12</v>
          </cell>
          <cell r="AV77" t="str">
            <v>Geraldo Lage</v>
          </cell>
        </row>
        <row r="78">
          <cell r="A78" t="str">
            <v>1874/08</v>
          </cell>
          <cell r="B78" t="str">
            <v>Projeto LUZ para TODOS ll</v>
          </cell>
          <cell r="C78" t="str">
            <v>PEP</v>
          </cell>
          <cell r="D78">
            <v>2394.29126</v>
          </cell>
          <cell r="E78">
            <v>2394.2914099999998</v>
          </cell>
          <cell r="F78">
            <v>2394.2912500000002</v>
          </cell>
          <cell r="G78">
            <v>695.90300000000002</v>
          </cell>
          <cell r="H78">
            <v>785.18749000000003</v>
          </cell>
          <cell r="I78">
            <v>742.63982999999996</v>
          </cell>
          <cell r="J78">
            <v>796.91601000000003</v>
          </cell>
          <cell r="K78">
            <v>796.91612999999995</v>
          </cell>
          <cell r="L78">
            <v>796.91604000000007</v>
          </cell>
          <cell r="M78">
            <v>796.91602999999998</v>
          </cell>
          <cell r="N78">
            <v>796.91611</v>
          </cell>
          <cell r="O78">
            <v>796.91602999999998</v>
          </cell>
          <cell r="P78">
            <v>9406.6042400000006</v>
          </cell>
          <cell r="Q78">
            <v>14188.10059</v>
          </cell>
          <cell r="R78">
            <v>-4185.86877</v>
          </cell>
          <cell r="S78">
            <v>318.54312999999996</v>
          </cell>
          <cell r="T78">
            <v>-1299.1281700000002</v>
          </cell>
          <cell r="U78">
            <v>-810.89202999999998</v>
          </cell>
          <cell r="V78">
            <v>-449.85656000000006</v>
          </cell>
          <cell r="W78">
            <v>-576.83199000000025</v>
          </cell>
          <cell r="X78">
            <v>0</v>
          </cell>
          <cell r="Y78">
            <v>0</v>
          </cell>
          <cell r="Z78">
            <v>0</v>
          </cell>
          <cell r="AA78">
            <v>0</v>
          </cell>
          <cell r="AB78">
            <v>0</v>
          </cell>
          <cell r="AC78">
            <v>0</v>
          </cell>
          <cell r="AD78">
            <v>-7004.0343900000007</v>
          </cell>
          <cell r="AE78">
            <v>-7004.0343900000007</v>
          </cell>
          <cell r="AF78">
            <v>3.6999999999999999E-4</v>
          </cell>
          <cell r="AG78">
            <v>0</v>
          </cell>
          <cell r="AH78">
            <v>1.0000000000000001E-5</v>
          </cell>
          <cell r="AI78">
            <v>0</v>
          </cell>
          <cell r="AJ78">
            <v>0.52117000000000002</v>
          </cell>
          <cell r="AK78">
            <v>0.17157</v>
          </cell>
          <cell r="AL78">
            <v>0</v>
          </cell>
          <cell r="AM78">
            <v>0</v>
          </cell>
          <cell r="AN78">
            <v>0</v>
          </cell>
          <cell r="AO78">
            <v>0</v>
          </cell>
          <cell r="AP78">
            <v>0</v>
          </cell>
          <cell r="AQ78">
            <v>0</v>
          </cell>
          <cell r="AR78">
            <v>0.69311999999999996</v>
          </cell>
          <cell r="AS78">
            <v>0.69312000000000007</v>
          </cell>
          <cell r="AT78">
            <v>14355.118460000002</v>
          </cell>
          <cell r="AU78" t="str">
            <v>JUN/12</v>
          </cell>
          <cell r="AV78" t="str">
            <v>Ricardo José Charbel</v>
          </cell>
        </row>
        <row r="79">
          <cell r="A79" t="str">
            <v>1884/08</v>
          </cell>
          <cell r="B79" t="str">
            <v>Atendimento ao Distrito Indust do Algodão e ao Consumidor Silver</v>
          </cell>
          <cell r="C79" t="str">
            <v>PEP</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-12.366849999999999</v>
          </cell>
          <cell r="V79">
            <v>0</v>
          </cell>
          <cell r="W79">
            <v>0</v>
          </cell>
          <cell r="X79">
            <v>0</v>
          </cell>
          <cell r="Y79">
            <v>0</v>
          </cell>
          <cell r="Z79">
            <v>0</v>
          </cell>
          <cell r="AA79">
            <v>0</v>
          </cell>
          <cell r="AB79">
            <v>0</v>
          </cell>
          <cell r="AC79">
            <v>0</v>
          </cell>
          <cell r="AD79">
            <v>-12.366849999999999</v>
          </cell>
          <cell r="AE79">
            <v>-12.366849999999999</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1E-3</v>
          </cell>
          <cell r="AU79" t="str">
            <v>JUN/12</v>
          </cell>
          <cell r="AV79" t="str">
            <v>Ricardo César Costa Rocha</v>
          </cell>
        </row>
        <row r="80">
          <cell r="A80" t="str">
            <v>1890/08</v>
          </cell>
          <cell r="B80" t="str">
            <v>LT Pirapora 2 - Várzea da Palma 1 - Conversão para 345 KV</v>
          </cell>
          <cell r="C80" t="str">
            <v>PEP</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1.1152100000000003</v>
          </cell>
          <cell r="S80">
            <v>-51.168399999999998</v>
          </cell>
          <cell r="T80">
            <v>12.927479999999946</v>
          </cell>
          <cell r="U80">
            <v>0</v>
          </cell>
          <cell r="V80">
            <v>0</v>
          </cell>
          <cell r="W80">
            <v>0</v>
          </cell>
          <cell r="X80">
            <v>0</v>
          </cell>
          <cell r="Y80">
            <v>0</v>
          </cell>
          <cell r="Z80">
            <v>0</v>
          </cell>
          <cell r="AA80">
            <v>0</v>
          </cell>
          <cell r="AB80">
            <v>0</v>
          </cell>
          <cell r="AC80">
            <v>0</v>
          </cell>
          <cell r="AD80">
            <v>-37.125709999999984</v>
          </cell>
          <cell r="AE80">
            <v>-37.125709999999984</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t="str">
            <v>JUN/12</v>
          </cell>
          <cell r="AV80" t="str">
            <v>Helder Godinho da Fonseca</v>
          </cell>
        </row>
        <row r="81">
          <cell r="A81" t="str">
            <v>1893/08</v>
          </cell>
          <cell r="B81" t="str">
            <v>SE Lafaiete 1 - Ampliação</v>
          </cell>
          <cell r="C81" t="str">
            <v>PEP</v>
          </cell>
          <cell r="D81">
            <v>0</v>
          </cell>
          <cell r="E81">
            <v>0</v>
          </cell>
          <cell r="F81">
            <v>23.154949999999999</v>
          </cell>
          <cell r="G81">
            <v>7.7625299999999999</v>
          </cell>
          <cell r="H81">
            <v>0</v>
          </cell>
          <cell r="I81">
            <v>0</v>
          </cell>
          <cell r="J81">
            <v>0</v>
          </cell>
          <cell r="K81">
            <v>0</v>
          </cell>
          <cell r="L81">
            <v>0</v>
          </cell>
          <cell r="M81">
            <v>0</v>
          </cell>
          <cell r="N81">
            <v>0</v>
          </cell>
          <cell r="O81">
            <v>0</v>
          </cell>
          <cell r="P81">
            <v>30.917480000000001</v>
          </cell>
          <cell r="Q81">
            <v>30.917480000000001</v>
          </cell>
          <cell r="R81">
            <v>0</v>
          </cell>
          <cell r="S81">
            <v>0</v>
          </cell>
          <cell r="T81">
            <v>-23.543719999999986</v>
          </cell>
          <cell r="U81">
            <v>-23.65025</v>
          </cell>
          <cell r="V81">
            <v>0</v>
          </cell>
          <cell r="W81">
            <v>0</v>
          </cell>
          <cell r="X81">
            <v>0</v>
          </cell>
          <cell r="Y81">
            <v>0</v>
          </cell>
          <cell r="Z81">
            <v>0</v>
          </cell>
          <cell r="AA81">
            <v>0</v>
          </cell>
          <cell r="AB81">
            <v>0</v>
          </cell>
          <cell r="AC81">
            <v>0</v>
          </cell>
          <cell r="AD81">
            <v>-47.193970000000014</v>
          </cell>
          <cell r="AE81">
            <v>-47.193970000000014</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t="str">
            <v>JUN/12</v>
          </cell>
          <cell r="AV81" t="str">
            <v>Helder Godinho da Fonseca</v>
          </cell>
        </row>
        <row r="82">
          <cell r="A82" t="str">
            <v>1899/08</v>
          </cell>
          <cell r="B82" t="str">
            <v>Reformas e Melhorias na AG/TA em 2008</v>
          </cell>
          <cell r="C82" t="str">
            <v>PEP</v>
          </cell>
          <cell r="D82">
            <v>0</v>
          </cell>
          <cell r="E82">
            <v>0</v>
          </cell>
          <cell r="F82">
            <v>0</v>
          </cell>
          <cell r="G82">
            <v>32.024999999999999</v>
          </cell>
          <cell r="H82">
            <v>0</v>
          </cell>
          <cell r="I82">
            <v>0</v>
          </cell>
          <cell r="J82">
            <v>0</v>
          </cell>
          <cell r="K82">
            <v>50.513849999999998</v>
          </cell>
          <cell r="L82">
            <v>0</v>
          </cell>
          <cell r="M82">
            <v>50.513849999999998</v>
          </cell>
          <cell r="N82">
            <v>50.513849999999998</v>
          </cell>
          <cell r="O82">
            <v>50.513849999999998</v>
          </cell>
          <cell r="P82">
            <v>32.024999999999999</v>
          </cell>
          <cell r="Q82">
            <v>234.0804</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88.2</v>
          </cell>
          <cell r="AL82">
            <v>0</v>
          </cell>
          <cell r="AM82">
            <v>0</v>
          </cell>
          <cell r="AN82">
            <v>0</v>
          </cell>
          <cell r="AO82">
            <v>0</v>
          </cell>
          <cell r="AP82">
            <v>0</v>
          </cell>
          <cell r="AQ82">
            <v>0</v>
          </cell>
          <cell r="AR82">
            <v>88.2</v>
          </cell>
          <cell r="AS82">
            <v>88.2</v>
          </cell>
          <cell r="AT82">
            <v>234.08039000000002</v>
          </cell>
          <cell r="AU82" t="str">
            <v>JUN/12</v>
          </cell>
          <cell r="AV82" t="str">
            <v>Cornélio Antônio Pereira</v>
          </cell>
        </row>
        <row r="83">
          <cell r="A83" t="str">
            <v>1902/08</v>
          </cell>
          <cell r="B83" t="str">
            <v>Infraestrutura do COD</v>
          </cell>
          <cell r="C83" t="str">
            <v>PEP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-23.954029999999999</v>
          </cell>
          <cell r="W83">
            <v>0</v>
          </cell>
          <cell r="X83">
            <v>0</v>
          </cell>
          <cell r="Y83">
            <v>0</v>
          </cell>
          <cell r="Z83">
            <v>0</v>
          </cell>
          <cell r="AA83">
            <v>0</v>
          </cell>
          <cell r="AB83">
            <v>0</v>
          </cell>
          <cell r="AC83">
            <v>0</v>
          </cell>
          <cell r="AD83">
            <v>-23.954029999999999</v>
          </cell>
          <cell r="AE83">
            <v>-23.954029999999999</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t="str">
            <v>JUN/12</v>
          </cell>
          <cell r="AV83" t="str">
            <v>Maria Helena Barbosa</v>
          </cell>
        </row>
        <row r="84">
          <cell r="A84" t="str">
            <v>1914/08</v>
          </cell>
          <cell r="B84" t="str">
            <v>PCH SPE GUNHAES - FASE 1 - CONEXÃO</v>
          </cell>
          <cell r="C84" t="str">
            <v>PEP</v>
          </cell>
          <cell r="D84">
            <v>2247.97471</v>
          </cell>
          <cell r="E84">
            <v>2247.97426</v>
          </cell>
          <cell r="F84">
            <v>2247.97471</v>
          </cell>
          <cell r="G84">
            <v>0</v>
          </cell>
          <cell r="H84">
            <v>0</v>
          </cell>
          <cell r="I84">
            <v>0</v>
          </cell>
          <cell r="J84">
            <v>0</v>
          </cell>
          <cell r="K84">
            <v>0</v>
          </cell>
          <cell r="L84">
            <v>0</v>
          </cell>
          <cell r="M84">
            <v>0</v>
          </cell>
          <cell r="N84">
            <v>0</v>
          </cell>
          <cell r="O84">
            <v>0</v>
          </cell>
          <cell r="P84">
            <v>6743.9236799999999</v>
          </cell>
          <cell r="Q84">
            <v>6743.9236799999999</v>
          </cell>
          <cell r="R84">
            <v>-569.70811000000015</v>
          </cell>
          <cell r="S84">
            <v>310.13758999999999</v>
          </cell>
          <cell r="T84">
            <v>552.52148</v>
          </cell>
          <cell r="U84">
            <v>314.24737999999996</v>
          </cell>
          <cell r="V84">
            <v>379.59064000000006</v>
          </cell>
          <cell r="W84">
            <v>1017.74013</v>
          </cell>
          <cell r="X84">
            <v>0</v>
          </cell>
          <cell r="Y84">
            <v>0</v>
          </cell>
          <cell r="Z84">
            <v>0</v>
          </cell>
          <cell r="AA84">
            <v>0</v>
          </cell>
          <cell r="AB84">
            <v>0</v>
          </cell>
          <cell r="AC84">
            <v>0</v>
          </cell>
          <cell r="AD84">
            <v>2004.5291099999999</v>
          </cell>
          <cell r="AE84">
            <v>2004.5291099999999</v>
          </cell>
          <cell r="AF84">
            <v>109.52876000000001</v>
          </cell>
          <cell r="AG84">
            <v>134.34993</v>
          </cell>
          <cell r="AH84">
            <v>61.249900000000004</v>
          </cell>
          <cell r="AI84">
            <v>212.10032999999999</v>
          </cell>
          <cell r="AJ84">
            <v>4.9376999999999995</v>
          </cell>
          <cell r="AK84">
            <v>55.446390000000008</v>
          </cell>
          <cell r="AL84">
            <v>80.40852000000001</v>
          </cell>
          <cell r="AM84">
            <v>747.15073000000007</v>
          </cell>
          <cell r="AN84">
            <v>313.63046000000008</v>
          </cell>
          <cell r="AO84">
            <v>103.17475</v>
          </cell>
          <cell r="AP84">
            <v>68.023679999999999</v>
          </cell>
          <cell r="AQ84">
            <v>160.59542000000002</v>
          </cell>
          <cell r="AR84">
            <v>577.61300999999992</v>
          </cell>
          <cell r="AS84">
            <v>2050.5965700000006</v>
          </cell>
          <cell r="AT84">
            <v>6919.9238600000008</v>
          </cell>
          <cell r="AU84" t="str">
            <v>JUN/12</v>
          </cell>
          <cell r="AV84" t="str">
            <v>Ricardo Cesar Costa Rocha</v>
          </cell>
        </row>
        <row r="85">
          <cell r="A85" t="str">
            <v>1916/08</v>
          </cell>
          <cell r="B85" t="str">
            <v>Atendimento á Sementes Selecta ( Araguari)</v>
          </cell>
          <cell r="C85" t="str">
            <v>PEP</v>
          </cell>
          <cell r="D85">
            <v>8.5193200000000004</v>
          </cell>
          <cell r="E85">
            <v>8.5193200000000004</v>
          </cell>
          <cell r="F85">
            <v>8.5193300000000001</v>
          </cell>
          <cell r="G85">
            <v>8.5193200000000004</v>
          </cell>
          <cell r="H85">
            <v>8.5193200000000004</v>
          </cell>
          <cell r="I85">
            <v>8.5193200000000004</v>
          </cell>
          <cell r="J85">
            <v>8.5193200000000004</v>
          </cell>
          <cell r="K85">
            <v>8.5193200000000004</v>
          </cell>
          <cell r="L85">
            <v>8.5193300000000001</v>
          </cell>
          <cell r="M85">
            <v>8.5193200000000004</v>
          </cell>
          <cell r="N85">
            <v>8.5193200000000004</v>
          </cell>
          <cell r="O85">
            <v>8.5193200000000004</v>
          </cell>
          <cell r="P85">
            <v>51.115929999999999</v>
          </cell>
          <cell r="Q85">
            <v>102.23186000000001</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102.23186</v>
          </cell>
          <cell r="AU85" t="str">
            <v>JUN/12</v>
          </cell>
          <cell r="AV85" t="str">
            <v>Ricardo César Costa Rocha</v>
          </cell>
        </row>
        <row r="86">
          <cell r="A86" t="str">
            <v>1932/08</v>
          </cell>
          <cell r="B86" t="str">
            <v>Equipamentos de Informática e Software para a AT</v>
          </cell>
          <cell r="C86" t="str">
            <v>PEP</v>
          </cell>
          <cell r="D86">
            <v>0</v>
          </cell>
          <cell r="E86">
            <v>0</v>
          </cell>
          <cell r="F86">
            <v>0</v>
          </cell>
          <cell r="G86">
            <v>0</v>
          </cell>
          <cell r="H86">
            <v>0.44700000000000001</v>
          </cell>
          <cell r="I86">
            <v>0</v>
          </cell>
          <cell r="J86">
            <v>0</v>
          </cell>
          <cell r="K86">
            <v>22.071900000000003</v>
          </cell>
          <cell r="L86">
            <v>0</v>
          </cell>
          <cell r="M86">
            <v>0</v>
          </cell>
          <cell r="N86">
            <v>0</v>
          </cell>
          <cell r="O86">
            <v>0</v>
          </cell>
          <cell r="P86">
            <v>0.44700000000000001</v>
          </cell>
          <cell r="Q86">
            <v>22.518900000000002</v>
          </cell>
          <cell r="R86">
            <v>0</v>
          </cell>
          <cell r="S86">
            <v>0</v>
          </cell>
          <cell r="T86">
            <v>0</v>
          </cell>
          <cell r="U86">
            <v>0</v>
          </cell>
          <cell r="V86">
            <v>0.44700000000000001</v>
          </cell>
          <cell r="W86">
            <v>0</v>
          </cell>
          <cell r="X86">
            <v>0</v>
          </cell>
          <cell r="Y86">
            <v>0</v>
          </cell>
          <cell r="Z86">
            <v>0</v>
          </cell>
          <cell r="AA86">
            <v>0</v>
          </cell>
          <cell r="AB86">
            <v>0</v>
          </cell>
          <cell r="AC86">
            <v>0</v>
          </cell>
          <cell r="AD86">
            <v>0.44700000000000001</v>
          </cell>
          <cell r="AE86">
            <v>0.44700000000000001</v>
          </cell>
          <cell r="AF86">
            <v>0</v>
          </cell>
          <cell r="AG86">
            <v>0</v>
          </cell>
          <cell r="AH86">
            <v>0</v>
          </cell>
          <cell r="AI86">
            <v>0</v>
          </cell>
          <cell r="AJ86">
            <v>0</v>
          </cell>
          <cell r="AK86">
            <v>0</v>
          </cell>
          <cell r="AL86">
            <v>0</v>
          </cell>
          <cell r="AM86">
            <v>16.212</v>
          </cell>
          <cell r="AN86">
            <v>0</v>
          </cell>
          <cell r="AO86">
            <v>0</v>
          </cell>
          <cell r="AP86">
            <v>0</v>
          </cell>
          <cell r="AQ86">
            <v>0</v>
          </cell>
          <cell r="AR86">
            <v>0</v>
          </cell>
          <cell r="AS86">
            <v>16.212</v>
          </cell>
          <cell r="AT86">
            <v>22.518900000000002</v>
          </cell>
          <cell r="AU86" t="str">
            <v>JUN/12</v>
          </cell>
          <cell r="AV86" t="str">
            <v>Frederico Alvarez Perez</v>
          </cell>
        </row>
        <row r="87">
          <cell r="A87" t="str">
            <v>1934/08</v>
          </cell>
          <cell r="B87" t="str">
            <v>Proacesso - Obras do DER 2008-2009</v>
          </cell>
          <cell r="C87" t="str">
            <v>PEP</v>
          </cell>
          <cell r="D87">
            <v>4.8441400000000003</v>
          </cell>
          <cell r="E87">
            <v>12.36106</v>
          </cell>
          <cell r="F87">
            <v>5.1023800000000001</v>
          </cell>
          <cell r="G87">
            <v>1.0197699999999998</v>
          </cell>
          <cell r="H87">
            <v>23.097570000000001</v>
          </cell>
          <cell r="I87">
            <v>5.5750799999999998</v>
          </cell>
          <cell r="J87">
            <v>0</v>
          </cell>
          <cell r="K87">
            <v>0</v>
          </cell>
          <cell r="L87">
            <v>0</v>
          </cell>
          <cell r="M87">
            <v>0</v>
          </cell>
          <cell r="N87">
            <v>0</v>
          </cell>
          <cell r="O87">
            <v>0</v>
          </cell>
          <cell r="P87">
            <v>52</v>
          </cell>
          <cell r="Q87">
            <v>52</v>
          </cell>
          <cell r="R87">
            <v>0</v>
          </cell>
          <cell r="S87">
            <v>-1.3939999999999999E-2</v>
          </cell>
          <cell r="T87">
            <v>0.86029999999999995</v>
          </cell>
          <cell r="U87">
            <v>0.96993999999999991</v>
          </cell>
          <cell r="V87">
            <v>0</v>
          </cell>
          <cell r="W87">
            <v>0.40126000000000001</v>
          </cell>
          <cell r="X87">
            <v>0</v>
          </cell>
          <cell r="Y87">
            <v>0</v>
          </cell>
          <cell r="Z87">
            <v>0</v>
          </cell>
          <cell r="AA87">
            <v>0</v>
          </cell>
          <cell r="AB87">
            <v>0</v>
          </cell>
          <cell r="AC87">
            <v>0</v>
          </cell>
          <cell r="AD87">
            <v>2.2175599999999998</v>
          </cell>
          <cell r="AE87">
            <v>2.2175599999999998</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17.5</v>
          </cell>
          <cell r="AU87" t="str">
            <v>JUN/12</v>
          </cell>
          <cell r="AV87" t="str">
            <v>Geraldo Magela Aranda Lage</v>
          </cell>
        </row>
        <row r="88">
          <cell r="A88" t="str">
            <v>1940/08</v>
          </cell>
          <cell r="B88" t="str">
            <v>Equipamentos para o Laboratório da RC/ME</v>
          </cell>
          <cell r="C88" t="str">
            <v>PEP</v>
          </cell>
          <cell r="D88">
            <v>0</v>
          </cell>
          <cell r="E88">
            <v>0</v>
          </cell>
          <cell r="F88">
            <v>0</v>
          </cell>
          <cell r="G88">
            <v>0</v>
          </cell>
          <cell r="H88">
            <v>0</v>
          </cell>
          <cell r="I88">
            <v>0</v>
          </cell>
          <cell r="J88">
            <v>0</v>
          </cell>
          <cell r="K88">
            <v>106.83617</v>
          </cell>
          <cell r="L88">
            <v>0</v>
          </cell>
          <cell r="M88">
            <v>0</v>
          </cell>
          <cell r="N88">
            <v>0</v>
          </cell>
          <cell r="O88">
            <v>0</v>
          </cell>
          <cell r="P88">
            <v>0</v>
          </cell>
          <cell r="Q88">
            <v>106.83617</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90</v>
          </cell>
          <cell r="AP88">
            <v>0</v>
          </cell>
          <cell r="AQ88">
            <v>0</v>
          </cell>
          <cell r="AR88">
            <v>0</v>
          </cell>
          <cell r="AS88">
            <v>90</v>
          </cell>
          <cell r="AT88">
            <v>106.83617</v>
          </cell>
          <cell r="AU88" t="str">
            <v>JUN/12</v>
          </cell>
          <cell r="AV88" t="str">
            <v>Guilherme Freire de Azevedo Cabral</v>
          </cell>
        </row>
        <row r="89">
          <cell r="A89" t="str">
            <v>1944/08</v>
          </cell>
          <cell r="B89" t="str">
            <v>Dispositivos de Visão Interna de Eletrodutos - 2008</v>
          </cell>
          <cell r="C89" t="str">
            <v>PEP</v>
          </cell>
          <cell r="D89">
            <v>0</v>
          </cell>
          <cell r="E89">
            <v>0</v>
          </cell>
          <cell r="F89">
            <v>0</v>
          </cell>
          <cell r="G89">
            <v>224.30099999999999</v>
          </cell>
          <cell r="H89">
            <v>0</v>
          </cell>
          <cell r="I89">
            <v>0</v>
          </cell>
          <cell r="J89">
            <v>0</v>
          </cell>
          <cell r="K89">
            <v>0</v>
          </cell>
          <cell r="L89">
            <v>0</v>
          </cell>
          <cell r="M89">
            <v>0</v>
          </cell>
          <cell r="N89">
            <v>0</v>
          </cell>
          <cell r="O89">
            <v>0</v>
          </cell>
          <cell r="P89">
            <v>224.30099999999999</v>
          </cell>
          <cell r="Q89">
            <v>224.30099999999999</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224.30099999999999</v>
          </cell>
          <cell r="AU89" t="str">
            <v>JUN/12</v>
          </cell>
          <cell r="AV89" t="str">
            <v>Sérgio Henrique Mourthe Duarte</v>
          </cell>
        </row>
        <row r="90">
          <cell r="A90" t="str">
            <v>1952/08</v>
          </cell>
          <cell r="B90" t="str">
            <v>Automação de Pequenas Centrais Hidrelétricas - PCHs</v>
          </cell>
          <cell r="C90" t="str">
            <v>PEP</v>
          </cell>
          <cell r="D90">
            <v>0</v>
          </cell>
          <cell r="E90">
            <v>9.275389999999998</v>
          </cell>
          <cell r="F90">
            <v>1.7477</v>
          </cell>
          <cell r="G90">
            <v>0</v>
          </cell>
          <cell r="H90">
            <v>0</v>
          </cell>
          <cell r="I90">
            <v>0</v>
          </cell>
          <cell r="J90">
            <v>0</v>
          </cell>
          <cell r="K90">
            <v>0</v>
          </cell>
          <cell r="L90">
            <v>0</v>
          </cell>
          <cell r="M90">
            <v>0</v>
          </cell>
          <cell r="N90">
            <v>0</v>
          </cell>
          <cell r="O90">
            <v>0</v>
          </cell>
          <cell r="P90">
            <v>11.023089999999998</v>
          </cell>
          <cell r="Q90">
            <v>11.023089999999998</v>
          </cell>
          <cell r="R90">
            <v>0</v>
          </cell>
          <cell r="S90">
            <v>2.6645352591003757E-15</v>
          </cell>
          <cell r="T90">
            <v>11.022089999999999</v>
          </cell>
          <cell r="U90">
            <v>0</v>
          </cell>
          <cell r="V90">
            <v>0</v>
          </cell>
          <cell r="W90">
            <v>0</v>
          </cell>
          <cell r="X90">
            <v>0</v>
          </cell>
          <cell r="Y90">
            <v>0</v>
          </cell>
          <cell r="Z90">
            <v>0</v>
          </cell>
          <cell r="AA90">
            <v>0</v>
          </cell>
          <cell r="AB90">
            <v>0</v>
          </cell>
          <cell r="AC90">
            <v>0</v>
          </cell>
          <cell r="AD90">
            <v>11.022090000000002</v>
          </cell>
          <cell r="AE90">
            <v>11.022090000000002</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11.023089999999998</v>
          </cell>
          <cell r="AU90" t="str">
            <v>JUN/12</v>
          </cell>
          <cell r="AV90" t="str">
            <v>Fernando Augusto de Campos</v>
          </cell>
        </row>
        <row r="91">
          <cell r="A91" t="str">
            <v>1953/08</v>
          </cell>
          <cell r="B91" t="str">
            <v>Automação de Grandes Centrais Hidrelétricas</v>
          </cell>
          <cell r="C91" t="str">
            <v>PEP</v>
          </cell>
          <cell r="D91">
            <v>1.1283099999999999</v>
          </cell>
          <cell r="E91">
            <v>211.76254</v>
          </cell>
          <cell r="F91">
            <v>19.02158</v>
          </cell>
          <cell r="G91">
            <v>106.61417</v>
          </cell>
          <cell r="H91">
            <v>174.23626999999999</v>
          </cell>
          <cell r="I91">
            <v>0</v>
          </cell>
          <cell r="J91">
            <v>0</v>
          </cell>
          <cell r="K91">
            <v>0</v>
          </cell>
          <cell r="L91">
            <v>0</v>
          </cell>
          <cell r="M91">
            <v>29.04252</v>
          </cell>
          <cell r="N91">
            <v>35.33184</v>
          </cell>
          <cell r="O91">
            <v>3672.6463700000004</v>
          </cell>
          <cell r="P91">
            <v>512.76287000000002</v>
          </cell>
          <cell r="Q91">
            <v>4249.7835999999998</v>
          </cell>
          <cell r="R91">
            <v>1.1283100000000004</v>
          </cell>
          <cell r="S91">
            <v>211.76254</v>
          </cell>
          <cell r="T91">
            <v>19.02158</v>
          </cell>
          <cell r="U91">
            <v>106.61417</v>
          </cell>
          <cell r="V91">
            <v>174.23626999999999</v>
          </cell>
          <cell r="W91">
            <v>0</v>
          </cell>
          <cell r="X91">
            <v>0</v>
          </cell>
          <cell r="Y91">
            <v>0</v>
          </cell>
          <cell r="Z91">
            <v>0</v>
          </cell>
          <cell r="AA91">
            <v>0</v>
          </cell>
          <cell r="AB91">
            <v>0</v>
          </cell>
          <cell r="AC91">
            <v>0</v>
          </cell>
          <cell r="AD91">
            <v>512.76287000000002</v>
          </cell>
          <cell r="AE91">
            <v>512.76287000000002</v>
          </cell>
          <cell r="AF91">
            <v>2476.84175</v>
          </cell>
          <cell r="AG91">
            <v>29.04252</v>
          </cell>
          <cell r="AH91">
            <v>646.05040000000008</v>
          </cell>
          <cell r="AI91">
            <v>80.7</v>
          </cell>
          <cell r="AJ91">
            <v>0</v>
          </cell>
          <cell r="AK91">
            <v>0</v>
          </cell>
          <cell r="AL91">
            <v>0</v>
          </cell>
          <cell r="AM91">
            <v>0</v>
          </cell>
          <cell r="AN91">
            <v>0</v>
          </cell>
          <cell r="AO91">
            <v>0</v>
          </cell>
          <cell r="AP91">
            <v>0</v>
          </cell>
          <cell r="AQ91">
            <v>399.52084999999994</v>
          </cell>
          <cell r="AR91">
            <v>3232.6346699999999</v>
          </cell>
          <cell r="AS91">
            <v>3632.1555200000003</v>
          </cell>
          <cell r="AT91">
            <v>4249.7835999999998</v>
          </cell>
          <cell r="AU91" t="str">
            <v>JUN/12</v>
          </cell>
          <cell r="AV91" t="str">
            <v>Fernando Augusto de Campos</v>
          </cell>
        </row>
        <row r="92">
          <cell r="A92" t="str">
            <v>1955/08</v>
          </cell>
          <cell r="B92" t="str">
            <v>LT Juiz de Fora 1 /UHE Sobragi - 138 KV - Inserção de Torre</v>
          </cell>
          <cell r="C92" t="str">
            <v>PEP</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-9.4040000000000012E-2</v>
          </cell>
          <cell r="T92">
            <v>-1.3</v>
          </cell>
          <cell r="U92">
            <v>0</v>
          </cell>
          <cell r="V92">
            <v>0</v>
          </cell>
          <cell r="W92">
            <v>0</v>
          </cell>
          <cell r="X92">
            <v>0</v>
          </cell>
          <cell r="Y92">
            <v>0</v>
          </cell>
          <cell r="Z92">
            <v>0</v>
          </cell>
          <cell r="AA92">
            <v>0</v>
          </cell>
          <cell r="AB92">
            <v>0</v>
          </cell>
          <cell r="AC92">
            <v>0</v>
          </cell>
          <cell r="AD92">
            <v>-1.3940399999999999</v>
          </cell>
          <cell r="AE92">
            <v>-1.3940399999999999</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t="str">
            <v>JUN/12</v>
          </cell>
          <cell r="AV92" t="str">
            <v>Ricardo César Costa Rocha</v>
          </cell>
        </row>
        <row r="93">
          <cell r="A93" t="str">
            <v>1958/08</v>
          </cell>
          <cell r="B93" t="str">
            <v>Adequação Ambiental da UHE São Simão</v>
          </cell>
          <cell r="C93" t="str">
            <v>PEP</v>
          </cell>
          <cell r="D93">
            <v>0</v>
          </cell>
          <cell r="E93">
            <v>105.52925</v>
          </cell>
          <cell r="F93">
            <v>0.48525999999999997</v>
          </cell>
          <cell r="G93">
            <v>2.8831700000000002</v>
          </cell>
          <cell r="H93">
            <v>0.54274999999999995</v>
          </cell>
          <cell r="I93">
            <v>4.4999999999999998E-2</v>
          </cell>
          <cell r="J93">
            <v>0</v>
          </cell>
          <cell r="K93">
            <v>0</v>
          </cell>
          <cell r="L93">
            <v>0</v>
          </cell>
          <cell r="M93">
            <v>0</v>
          </cell>
          <cell r="N93">
            <v>0</v>
          </cell>
          <cell r="O93">
            <v>76.994050000000001</v>
          </cell>
          <cell r="P93">
            <v>109.48542999999999</v>
          </cell>
          <cell r="Q93">
            <v>186.47948</v>
          </cell>
          <cell r="R93">
            <v>0</v>
          </cell>
          <cell r="S93">
            <v>105.52925</v>
          </cell>
          <cell r="T93">
            <v>0.48525999999999997</v>
          </cell>
          <cell r="U93">
            <v>2.8831699999999998</v>
          </cell>
          <cell r="V93">
            <v>0.54274999999999995</v>
          </cell>
          <cell r="W93">
            <v>4.4999999999999998E-2</v>
          </cell>
          <cell r="X93">
            <v>0</v>
          </cell>
          <cell r="Y93">
            <v>0</v>
          </cell>
          <cell r="Z93">
            <v>0</v>
          </cell>
          <cell r="AA93">
            <v>0</v>
          </cell>
          <cell r="AB93">
            <v>0</v>
          </cell>
          <cell r="AC93">
            <v>0</v>
          </cell>
          <cell r="AD93">
            <v>109.48542999999998</v>
          </cell>
          <cell r="AE93">
            <v>109.48542999999998</v>
          </cell>
          <cell r="AF93">
            <v>0</v>
          </cell>
          <cell r="AG93">
            <v>0</v>
          </cell>
          <cell r="AH93">
            <v>0</v>
          </cell>
          <cell r="AI93">
            <v>3.925E-2</v>
          </cell>
          <cell r="AJ93">
            <v>0</v>
          </cell>
          <cell r="AK93">
            <v>0</v>
          </cell>
          <cell r="AL93">
            <v>0</v>
          </cell>
          <cell r="AM93">
            <v>0</v>
          </cell>
          <cell r="AN93">
            <v>0</v>
          </cell>
          <cell r="AO93">
            <v>0</v>
          </cell>
          <cell r="AP93">
            <v>0</v>
          </cell>
          <cell r="AQ93">
            <v>0</v>
          </cell>
          <cell r="AR93">
            <v>3.925E-2</v>
          </cell>
          <cell r="AS93">
            <v>3.925E-2</v>
          </cell>
          <cell r="AT93">
            <v>186.47948000000002</v>
          </cell>
          <cell r="AU93" t="str">
            <v>JUN/12</v>
          </cell>
          <cell r="AV93" t="str">
            <v>Cornélio Antônio Pereira</v>
          </cell>
        </row>
        <row r="94">
          <cell r="A94" t="str">
            <v>1959/08</v>
          </cell>
          <cell r="B94" t="str">
            <v>Adequação Ambiental da UHE Volta Grande</v>
          </cell>
          <cell r="C94" t="str">
            <v>PEP</v>
          </cell>
          <cell r="D94">
            <v>0</v>
          </cell>
          <cell r="E94">
            <v>0</v>
          </cell>
          <cell r="F94">
            <v>0.20826</v>
          </cell>
          <cell r="G94">
            <v>4.9500000000000004E-3</v>
          </cell>
          <cell r="H94">
            <v>1.3259999999999999E-2</v>
          </cell>
          <cell r="I94">
            <v>0.63703999999999994</v>
          </cell>
          <cell r="J94">
            <v>10.34057</v>
          </cell>
          <cell r="K94">
            <v>0</v>
          </cell>
          <cell r="L94">
            <v>0</v>
          </cell>
          <cell r="M94">
            <v>0</v>
          </cell>
          <cell r="N94">
            <v>0</v>
          </cell>
          <cell r="O94">
            <v>0</v>
          </cell>
          <cell r="P94">
            <v>0.86351</v>
          </cell>
          <cell r="Q94">
            <v>11.204079999999999</v>
          </cell>
          <cell r="R94">
            <v>0</v>
          </cell>
          <cell r="S94">
            <v>0</v>
          </cell>
          <cell r="T94">
            <v>0.20826</v>
          </cell>
          <cell r="U94">
            <v>4.9500000000000004E-3</v>
          </cell>
          <cell r="V94">
            <v>1.3259999999999999E-2</v>
          </cell>
          <cell r="W94">
            <v>0.63704000000000005</v>
          </cell>
          <cell r="X94">
            <v>0</v>
          </cell>
          <cell r="Y94">
            <v>0</v>
          </cell>
          <cell r="Z94">
            <v>0</v>
          </cell>
          <cell r="AA94">
            <v>0</v>
          </cell>
          <cell r="AB94">
            <v>0</v>
          </cell>
          <cell r="AC94">
            <v>0</v>
          </cell>
          <cell r="AD94">
            <v>0.86351</v>
          </cell>
          <cell r="AE94">
            <v>0.86351</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11.204079999999999</v>
          </cell>
          <cell r="AU94" t="str">
            <v>JUN/12</v>
          </cell>
          <cell r="AV94" t="str">
            <v>Márcio José Peres</v>
          </cell>
        </row>
        <row r="95">
          <cell r="A95" t="str">
            <v>1963/08</v>
          </cell>
          <cell r="B95" t="str">
            <v>Reformas e Melhorias na Transmissão - 2008/2009</v>
          </cell>
          <cell r="C95" t="str">
            <v>PEP</v>
          </cell>
          <cell r="D95">
            <v>3.3520000000000001E-2</v>
          </cell>
          <cell r="E95">
            <v>20.859259999999999</v>
          </cell>
          <cell r="F95">
            <v>0</v>
          </cell>
          <cell r="G95">
            <v>0</v>
          </cell>
          <cell r="H95">
            <v>0</v>
          </cell>
          <cell r="I95">
            <v>0</v>
          </cell>
          <cell r="J95">
            <v>0</v>
          </cell>
          <cell r="K95">
            <v>0</v>
          </cell>
          <cell r="L95">
            <v>0</v>
          </cell>
          <cell r="M95">
            <v>0</v>
          </cell>
          <cell r="N95">
            <v>0</v>
          </cell>
          <cell r="O95">
            <v>0</v>
          </cell>
          <cell r="P95">
            <v>20.892779999999998</v>
          </cell>
          <cell r="Q95">
            <v>20.892779999999998</v>
          </cell>
          <cell r="R95">
            <v>3.3520000000000001E-2</v>
          </cell>
          <cell r="S95">
            <v>20.859259999999999</v>
          </cell>
          <cell r="T95">
            <v>0</v>
          </cell>
          <cell r="U95">
            <v>0</v>
          </cell>
          <cell r="V95">
            <v>0</v>
          </cell>
          <cell r="W95">
            <v>0</v>
          </cell>
          <cell r="X95">
            <v>0</v>
          </cell>
          <cell r="Y95">
            <v>0</v>
          </cell>
          <cell r="Z95">
            <v>0</v>
          </cell>
          <cell r="AA95">
            <v>0</v>
          </cell>
          <cell r="AB95">
            <v>0</v>
          </cell>
          <cell r="AC95">
            <v>0</v>
          </cell>
          <cell r="AD95">
            <v>20.892779999999998</v>
          </cell>
          <cell r="AE95">
            <v>20.892779999999998</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20.892779999999998</v>
          </cell>
          <cell r="AU95" t="str">
            <v>JUN/12</v>
          </cell>
          <cell r="AV95" t="str">
            <v>Frederico Alvarez Perez</v>
          </cell>
        </row>
        <row r="96">
          <cell r="A96" t="str">
            <v>1967/08</v>
          </cell>
          <cell r="B96" t="str">
            <v>Reformas e Melhorias em Estações de Comunicação - G</v>
          </cell>
          <cell r="C96" t="str">
            <v>PEP</v>
          </cell>
          <cell r="D96">
            <v>2.65218</v>
          </cell>
          <cell r="E96">
            <v>2.65219</v>
          </cell>
          <cell r="F96">
            <v>2.65218</v>
          </cell>
          <cell r="G96">
            <v>2.65218</v>
          </cell>
          <cell r="H96">
            <v>0</v>
          </cell>
          <cell r="I96">
            <v>0</v>
          </cell>
          <cell r="J96">
            <v>0</v>
          </cell>
          <cell r="K96">
            <v>0</v>
          </cell>
          <cell r="L96">
            <v>0</v>
          </cell>
          <cell r="M96">
            <v>0</v>
          </cell>
          <cell r="N96">
            <v>0</v>
          </cell>
          <cell r="O96">
            <v>0</v>
          </cell>
          <cell r="P96">
            <v>10.60873</v>
          </cell>
          <cell r="Q96">
            <v>10.60873</v>
          </cell>
          <cell r="R96">
            <v>0</v>
          </cell>
          <cell r="S96">
            <v>0</v>
          </cell>
          <cell r="T96">
            <v>0</v>
          </cell>
          <cell r="U96">
            <v>0</v>
          </cell>
          <cell r="V96">
            <v>1.5780000000000001</v>
          </cell>
          <cell r="W96">
            <v>0</v>
          </cell>
          <cell r="X96">
            <v>0</v>
          </cell>
          <cell r="Y96">
            <v>0</v>
          </cell>
          <cell r="Z96">
            <v>0</v>
          </cell>
          <cell r="AA96">
            <v>0</v>
          </cell>
          <cell r="AB96">
            <v>0</v>
          </cell>
          <cell r="AC96">
            <v>0</v>
          </cell>
          <cell r="AD96">
            <v>1.5780000000000001</v>
          </cell>
          <cell r="AE96">
            <v>1.5780000000000001</v>
          </cell>
          <cell r="AF96">
            <v>0</v>
          </cell>
          <cell r="AG96">
            <v>0</v>
          </cell>
          <cell r="AH96">
            <v>0</v>
          </cell>
          <cell r="AI96">
            <v>0</v>
          </cell>
          <cell r="AJ96">
            <v>0</v>
          </cell>
          <cell r="AK96">
            <v>0</v>
          </cell>
          <cell r="AL96">
            <v>8.0576299999999996</v>
          </cell>
          <cell r="AM96">
            <v>0</v>
          </cell>
          <cell r="AN96">
            <v>0</v>
          </cell>
          <cell r="AO96">
            <v>0</v>
          </cell>
          <cell r="AP96">
            <v>0</v>
          </cell>
          <cell r="AQ96">
            <v>0</v>
          </cell>
          <cell r="AR96">
            <v>0</v>
          </cell>
          <cell r="AS96">
            <v>8.0576299999999996</v>
          </cell>
          <cell r="AT96">
            <v>10.90873</v>
          </cell>
          <cell r="AU96" t="str">
            <v>JUN/12</v>
          </cell>
          <cell r="AV96" t="str">
            <v>Luiz Antonio Carneiro Barouch</v>
          </cell>
        </row>
        <row r="97">
          <cell r="A97" t="str">
            <v>1968/08</v>
          </cell>
          <cell r="B97" t="str">
            <v>Reformas e Melhorias em Estações de Comunicação - T</v>
          </cell>
          <cell r="C97" t="str">
            <v>PEP</v>
          </cell>
          <cell r="D97">
            <v>2.5768499999999999</v>
          </cell>
          <cell r="E97">
            <v>2.5768400000000002</v>
          </cell>
          <cell r="F97">
            <v>2.5768499999999999</v>
          </cell>
          <cell r="G97">
            <v>2.5768499999999999</v>
          </cell>
          <cell r="H97">
            <v>2.5768400000000002</v>
          </cell>
          <cell r="I97">
            <v>2.5768499999999999</v>
          </cell>
          <cell r="J97">
            <v>0</v>
          </cell>
          <cell r="K97">
            <v>0</v>
          </cell>
          <cell r="L97">
            <v>0</v>
          </cell>
          <cell r="M97">
            <v>0</v>
          </cell>
          <cell r="N97">
            <v>0</v>
          </cell>
          <cell r="O97">
            <v>0</v>
          </cell>
          <cell r="P97">
            <v>15.461080000000003</v>
          </cell>
          <cell r="Q97">
            <v>15.461080000000003</v>
          </cell>
          <cell r="R97">
            <v>0</v>
          </cell>
          <cell r="S97">
            <v>0</v>
          </cell>
          <cell r="T97">
            <v>0</v>
          </cell>
          <cell r="U97">
            <v>0</v>
          </cell>
          <cell r="V97">
            <v>1.0449999999999999</v>
          </cell>
          <cell r="W97">
            <v>0</v>
          </cell>
          <cell r="X97">
            <v>0</v>
          </cell>
          <cell r="Y97">
            <v>0</v>
          </cell>
          <cell r="Z97">
            <v>0</v>
          </cell>
          <cell r="AA97">
            <v>0</v>
          </cell>
          <cell r="AB97">
            <v>0</v>
          </cell>
          <cell r="AC97">
            <v>0</v>
          </cell>
          <cell r="AD97">
            <v>1.0449999999999999</v>
          </cell>
          <cell r="AE97">
            <v>1.0449999999999999</v>
          </cell>
          <cell r="AF97">
            <v>0</v>
          </cell>
          <cell r="AG97">
            <v>0</v>
          </cell>
          <cell r="AH97">
            <v>0</v>
          </cell>
          <cell r="AI97">
            <v>0</v>
          </cell>
          <cell r="AJ97">
            <v>0</v>
          </cell>
          <cell r="AK97">
            <v>0</v>
          </cell>
          <cell r="AL97">
            <v>5.3404999999999996</v>
          </cell>
          <cell r="AM97">
            <v>0</v>
          </cell>
          <cell r="AN97">
            <v>0</v>
          </cell>
          <cell r="AO97">
            <v>0</v>
          </cell>
          <cell r="AP97">
            <v>0</v>
          </cell>
          <cell r="AQ97">
            <v>0</v>
          </cell>
          <cell r="AR97">
            <v>0</v>
          </cell>
          <cell r="AS97">
            <v>5.3404999999999996</v>
          </cell>
          <cell r="AT97">
            <v>15.461079999999999</v>
          </cell>
          <cell r="AU97" t="str">
            <v>JUN/12</v>
          </cell>
          <cell r="AV97" t="str">
            <v>Luiz Antonio Carneiro Barouch</v>
          </cell>
        </row>
        <row r="98">
          <cell r="A98" t="str">
            <v>1972/08</v>
          </cell>
          <cell r="B98" t="str">
            <v>Reformas e Melhorias em Estações Comunicação - D</v>
          </cell>
          <cell r="C98" t="str">
            <v>PEP</v>
          </cell>
          <cell r="D98">
            <v>4.4578100000000003</v>
          </cell>
          <cell r="E98">
            <v>4.4578100000000003</v>
          </cell>
          <cell r="F98">
            <v>4.4578100000000003</v>
          </cell>
          <cell r="G98">
            <v>4.4577999999999998</v>
          </cell>
          <cell r="H98">
            <v>4.4578100000000003</v>
          </cell>
          <cell r="I98">
            <v>4.4578100000000003</v>
          </cell>
          <cell r="J98">
            <v>4.4578100000000003</v>
          </cell>
          <cell r="K98">
            <v>4.4578100000000003</v>
          </cell>
          <cell r="L98">
            <v>4.4578100000000003</v>
          </cell>
          <cell r="M98">
            <v>4.4577999999999998</v>
          </cell>
          <cell r="N98">
            <v>4.4578100000000003</v>
          </cell>
          <cell r="O98">
            <v>4.4578100000000003</v>
          </cell>
          <cell r="P98">
            <v>26.746850000000002</v>
          </cell>
          <cell r="Q98">
            <v>53.493699999999997</v>
          </cell>
          <cell r="R98">
            <v>0</v>
          </cell>
          <cell r="S98">
            <v>0</v>
          </cell>
          <cell r="T98">
            <v>0</v>
          </cell>
          <cell r="U98">
            <v>0</v>
          </cell>
          <cell r="V98">
            <v>3.5019999999999998</v>
          </cell>
          <cell r="W98">
            <v>0</v>
          </cell>
          <cell r="X98">
            <v>0</v>
          </cell>
          <cell r="Y98">
            <v>0</v>
          </cell>
          <cell r="Z98">
            <v>0</v>
          </cell>
          <cell r="AA98">
            <v>0</v>
          </cell>
          <cell r="AB98">
            <v>0</v>
          </cell>
          <cell r="AC98">
            <v>0</v>
          </cell>
          <cell r="AD98">
            <v>3.5019999999999998</v>
          </cell>
          <cell r="AE98">
            <v>3.5019999999999998</v>
          </cell>
          <cell r="AF98">
            <v>0</v>
          </cell>
          <cell r="AG98">
            <v>0</v>
          </cell>
          <cell r="AH98">
            <v>0</v>
          </cell>
          <cell r="AI98">
            <v>0</v>
          </cell>
          <cell r="AJ98">
            <v>0</v>
          </cell>
          <cell r="AK98">
            <v>0</v>
          </cell>
          <cell r="AL98">
            <v>32.136759999999995</v>
          </cell>
          <cell r="AM98">
            <v>0</v>
          </cell>
          <cell r="AN98">
            <v>0</v>
          </cell>
          <cell r="AO98">
            <v>0</v>
          </cell>
          <cell r="AP98">
            <v>0</v>
          </cell>
          <cell r="AQ98">
            <v>0</v>
          </cell>
          <cell r="AR98">
            <v>0</v>
          </cell>
          <cell r="AS98">
            <v>32.136759999999995</v>
          </cell>
          <cell r="AT98">
            <v>53.49369999999999</v>
          </cell>
          <cell r="AU98" t="str">
            <v>JUN/12</v>
          </cell>
          <cell r="AV98" t="str">
            <v>Luiz Antonio Carneiro Barouch</v>
          </cell>
        </row>
        <row r="99">
          <cell r="A99" t="str">
            <v>1973/08</v>
          </cell>
          <cell r="B99" t="str">
            <v xml:space="preserve">LT 138 KV Ouro Preto 3 - Saramenha - LT2 Ouro Preto - Saramenha - Desvio </v>
          </cell>
          <cell r="C99" t="str">
            <v>PEP</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-2.6536</v>
          </cell>
          <cell r="U99">
            <v>-0.26400000000000001</v>
          </cell>
          <cell r="V99">
            <v>0.73080000000000001</v>
          </cell>
          <cell r="W99">
            <v>0</v>
          </cell>
          <cell r="X99">
            <v>0</v>
          </cell>
          <cell r="Y99">
            <v>0</v>
          </cell>
          <cell r="Z99">
            <v>0</v>
          </cell>
          <cell r="AA99">
            <v>0</v>
          </cell>
          <cell r="AB99">
            <v>0</v>
          </cell>
          <cell r="AC99">
            <v>0</v>
          </cell>
          <cell r="AD99">
            <v>-2.1867999999999999</v>
          </cell>
          <cell r="AE99">
            <v>-2.1867999999999999</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t="str">
            <v>JUN/12</v>
          </cell>
          <cell r="AV99" t="str">
            <v>Ricardo César Costa Rocha</v>
          </cell>
        </row>
        <row r="100">
          <cell r="A100" t="str">
            <v>1981/08</v>
          </cell>
          <cell r="B100" t="str">
            <v>Micro - Gravadores Digitais de Áudio para LI/SP</v>
          </cell>
          <cell r="C100" t="str">
            <v>ORD</v>
          </cell>
          <cell r="D100">
            <v>0</v>
          </cell>
          <cell r="E100">
            <v>2</v>
          </cell>
          <cell r="F100">
            <v>0</v>
          </cell>
          <cell r="G100">
            <v>0</v>
          </cell>
          <cell r="H100">
            <v>0</v>
          </cell>
          <cell r="I100">
            <v>0</v>
          </cell>
          <cell r="J100">
            <v>0</v>
          </cell>
          <cell r="K100">
            <v>0</v>
          </cell>
          <cell r="L100">
            <v>0</v>
          </cell>
          <cell r="M100">
            <v>0</v>
          </cell>
          <cell r="N100">
            <v>0</v>
          </cell>
          <cell r="O100">
            <v>0</v>
          </cell>
          <cell r="P100">
            <v>2</v>
          </cell>
          <cell r="Q100">
            <v>2</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2</v>
          </cell>
          <cell r="AU100" t="str">
            <v>JUN/12</v>
          </cell>
          <cell r="AV100" t="str">
            <v>Marcelo Alkmin Ferreira de Pádua</v>
          </cell>
        </row>
        <row r="101">
          <cell r="A101" t="str">
            <v>1987/08</v>
          </cell>
          <cell r="B101" t="str">
            <v>Integração da SE Pirapora 2 ao Sistema de Distribuição</v>
          </cell>
          <cell r="C101" t="str">
            <v>PEP</v>
          </cell>
          <cell r="D101">
            <v>51.679690000000001</v>
          </cell>
          <cell r="E101">
            <v>51.679699999999997</v>
          </cell>
          <cell r="F101">
            <v>51.679690000000001</v>
          </cell>
          <cell r="G101">
            <v>51.679690000000001</v>
          </cell>
          <cell r="H101">
            <v>51.679690000000001</v>
          </cell>
          <cell r="I101">
            <v>51.679699999999997</v>
          </cell>
          <cell r="J101">
            <v>51.679690000000001</v>
          </cell>
          <cell r="K101">
            <v>51.679690000000001</v>
          </cell>
          <cell r="L101">
            <v>51.679690000000001</v>
          </cell>
          <cell r="M101">
            <v>51.679699999999997</v>
          </cell>
          <cell r="N101">
            <v>51.679690000000001</v>
          </cell>
          <cell r="O101">
            <v>51.679690000000001</v>
          </cell>
          <cell r="P101">
            <v>310.07816000000003</v>
          </cell>
          <cell r="Q101">
            <v>620.15631000000008</v>
          </cell>
          <cell r="R101">
            <v>9.8562200000000004</v>
          </cell>
          <cell r="S101">
            <v>12.82056</v>
          </cell>
          <cell r="T101">
            <v>28.960450000000009</v>
          </cell>
          <cell r="U101">
            <v>26.688959999999994</v>
          </cell>
          <cell r="V101">
            <v>2.8208800000000003</v>
          </cell>
          <cell r="W101">
            <v>1.9712000000000001</v>
          </cell>
          <cell r="X101">
            <v>0</v>
          </cell>
          <cell r="Y101">
            <v>0</v>
          </cell>
          <cell r="Z101">
            <v>0</v>
          </cell>
          <cell r="AA101">
            <v>0</v>
          </cell>
          <cell r="AB101">
            <v>0</v>
          </cell>
          <cell r="AC101">
            <v>0</v>
          </cell>
          <cell r="AD101">
            <v>83.118270000000038</v>
          </cell>
          <cell r="AE101">
            <v>83.118270000000038</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620.15631000000008</v>
          </cell>
          <cell r="AU101" t="str">
            <v>JUN/12</v>
          </cell>
          <cell r="AV101" t="str">
            <v>Ricardo César Costa Rocha</v>
          </cell>
        </row>
        <row r="102">
          <cell r="A102" t="str">
            <v>1988/08</v>
          </cell>
          <cell r="B102" t="str">
            <v>Reforços de Substransmissão para a Região de Sete Lagoas</v>
          </cell>
          <cell r="C102" t="str">
            <v>PEP</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-1.2413100000000001</v>
          </cell>
          <cell r="T102">
            <v>0</v>
          </cell>
          <cell r="U102">
            <v>0</v>
          </cell>
          <cell r="V102">
            <v>-1.96167</v>
          </cell>
          <cell r="W102">
            <v>0</v>
          </cell>
          <cell r="X102">
            <v>0</v>
          </cell>
          <cell r="Y102">
            <v>0</v>
          </cell>
          <cell r="Z102">
            <v>0</v>
          </cell>
          <cell r="AA102">
            <v>0</v>
          </cell>
          <cell r="AB102">
            <v>0</v>
          </cell>
          <cell r="AC102">
            <v>0</v>
          </cell>
          <cell r="AD102">
            <v>-3.2029799999999997</v>
          </cell>
          <cell r="AE102">
            <v>-3.2029799999999997</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t="str">
            <v>JUN/12</v>
          </cell>
          <cell r="AV102" t="str">
            <v>Ricardo César Costa Rocha</v>
          </cell>
        </row>
        <row r="103">
          <cell r="A103" t="str">
            <v>1990/08</v>
          </cell>
          <cell r="B103" t="str">
            <v>SE BH Serra Verde - Construção</v>
          </cell>
          <cell r="C103" t="str">
            <v>PEP</v>
          </cell>
          <cell r="D103">
            <v>510.32544999999999</v>
          </cell>
          <cell r="E103">
            <v>510.32544999999999</v>
          </cell>
          <cell r="F103">
            <v>510.32546000000002</v>
          </cell>
          <cell r="G103">
            <v>510.32544999999999</v>
          </cell>
          <cell r="H103">
            <v>510.32544999999999</v>
          </cell>
          <cell r="I103">
            <v>510.32544999999999</v>
          </cell>
          <cell r="J103">
            <v>510.32544999999999</v>
          </cell>
          <cell r="K103">
            <v>510.32544999999999</v>
          </cell>
          <cell r="L103">
            <v>510.32546000000002</v>
          </cell>
          <cell r="M103">
            <v>510.32544999999999</v>
          </cell>
          <cell r="N103">
            <v>510.32544999999999</v>
          </cell>
          <cell r="O103">
            <v>510.32544999999999</v>
          </cell>
          <cell r="P103">
            <v>3061.9527100000005</v>
          </cell>
          <cell r="Q103">
            <v>6123.9054200000019</v>
          </cell>
          <cell r="R103">
            <v>2971.0771799999998</v>
          </cell>
          <cell r="S103">
            <v>5.0710299999999995</v>
          </cell>
          <cell r="T103">
            <v>34.03152</v>
          </cell>
          <cell r="U103">
            <v>120.69829</v>
          </cell>
          <cell r="V103">
            <v>146.63402999999997</v>
          </cell>
          <cell r="W103">
            <v>21.018279999999997</v>
          </cell>
          <cell r="X103">
            <v>0</v>
          </cell>
          <cell r="Y103">
            <v>0</v>
          </cell>
          <cell r="Z103">
            <v>0</v>
          </cell>
          <cell r="AA103">
            <v>0</v>
          </cell>
          <cell r="AB103">
            <v>0</v>
          </cell>
          <cell r="AC103">
            <v>0</v>
          </cell>
          <cell r="AD103">
            <v>3298.5303300000005</v>
          </cell>
          <cell r="AE103">
            <v>3298.5303300000005</v>
          </cell>
          <cell r="AF103">
            <v>1906.9549099999999</v>
          </cell>
          <cell r="AG103">
            <v>0</v>
          </cell>
          <cell r="AH103">
            <v>0</v>
          </cell>
          <cell r="AI103">
            <v>296.48123999999996</v>
          </cell>
          <cell r="AJ103">
            <v>51.769309999999997</v>
          </cell>
          <cell r="AK103">
            <v>0</v>
          </cell>
          <cell r="AL103">
            <v>0</v>
          </cell>
          <cell r="AM103">
            <v>0</v>
          </cell>
          <cell r="AN103">
            <v>0.83599999999999997</v>
          </cell>
          <cell r="AO103">
            <v>67.690550000000002</v>
          </cell>
          <cell r="AP103">
            <v>86.853560000000002</v>
          </cell>
          <cell r="AQ103">
            <v>0</v>
          </cell>
          <cell r="AR103">
            <v>2255.2054599999997</v>
          </cell>
          <cell r="AS103">
            <v>2410.5855699999997</v>
          </cell>
          <cell r="AT103">
            <v>6123.9054200000019</v>
          </cell>
          <cell r="AU103" t="str">
            <v>JUN/12</v>
          </cell>
          <cell r="AV103" t="str">
            <v>Ricardo César Costa Rocha</v>
          </cell>
        </row>
        <row r="104">
          <cell r="A104" t="str">
            <v>1990/MT</v>
          </cell>
          <cell r="B104" t="str">
            <v>SE BH Serra Verde - Obras MT/BT</v>
          </cell>
          <cell r="C104" t="str">
            <v>PEP</v>
          </cell>
          <cell r="D104">
            <v>0</v>
          </cell>
          <cell r="E104">
            <v>0.57045000000000001</v>
          </cell>
          <cell r="F104">
            <v>137.22728000000001</v>
          </cell>
          <cell r="G104">
            <v>15.691190000000001</v>
          </cell>
          <cell r="H104">
            <v>46.51108</v>
          </cell>
          <cell r="I104">
            <v>0</v>
          </cell>
          <cell r="J104">
            <v>0</v>
          </cell>
          <cell r="K104">
            <v>0</v>
          </cell>
          <cell r="L104">
            <v>0</v>
          </cell>
          <cell r="M104">
            <v>0</v>
          </cell>
          <cell r="N104">
            <v>0</v>
          </cell>
          <cell r="O104">
            <v>0</v>
          </cell>
          <cell r="P104">
            <v>200</v>
          </cell>
          <cell r="Q104">
            <v>200</v>
          </cell>
          <cell r="R104">
            <v>-130.47333</v>
          </cell>
          <cell r="S104">
            <v>0.57045000000000001</v>
          </cell>
          <cell r="T104">
            <v>137.23356000000001</v>
          </cell>
          <cell r="U104">
            <v>0</v>
          </cell>
          <cell r="V104">
            <v>0</v>
          </cell>
          <cell r="W104">
            <v>0</v>
          </cell>
          <cell r="X104">
            <v>0</v>
          </cell>
          <cell r="Y104">
            <v>0</v>
          </cell>
          <cell r="Z104">
            <v>0</v>
          </cell>
          <cell r="AA104">
            <v>0</v>
          </cell>
          <cell r="AB104">
            <v>0</v>
          </cell>
          <cell r="AC104">
            <v>0</v>
          </cell>
          <cell r="AD104">
            <v>7.330680000000001</v>
          </cell>
          <cell r="AE104">
            <v>7.330680000000001</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100</v>
          </cell>
          <cell r="AU104" t="str">
            <v>JUN/12</v>
          </cell>
          <cell r="AV104" t="str">
            <v>Ricardo José Charbel</v>
          </cell>
        </row>
        <row r="105">
          <cell r="A105" t="str">
            <v>2011/08</v>
          </cell>
          <cell r="B105" t="str">
            <v>Requisição de Materiais em Almoxarifado TI  - Distribuição</v>
          </cell>
          <cell r="C105" t="str">
            <v>PEP</v>
          </cell>
          <cell r="D105">
            <v>4.4309500000000002</v>
          </cell>
          <cell r="E105">
            <v>4.4309500000000002</v>
          </cell>
          <cell r="F105">
            <v>4.4309599999999998</v>
          </cell>
          <cell r="G105">
            <v>4.4309500000000002</v>
          </cell>
          <cell r="H105">
            <v>4.4309500000000002</v>
          </cell>
          <cell r="I105">
            <v>4.4309500000000002</v>
          </cell>
          <cell r="J105">
            <v>4.4309500000000002</v>
          </cell>
          <cell r="K105">
            <v>4.4309500000000002</v>
          </cell>
          <cell r="L105">
            <v>4.4309599999999998</v>
          </cell>
          <cell r="M105">
            <v>4.4309500000000002</v>
          </cell>
          <cell r="N105">
            <v>4.4309500000000002</v>
          </cell>
          <cell r="O105">
            <v>4.4309500000000002</v>
          </cell>
          <cell r="P105">
            <v>26.585710000000002</v>
          </cell>
          <cell r="Q105">
            <v>53.171419999999991</v>
          </cell>
          <cell r="R105">
            <v>0</v>
          </cell>
          <cell r="S105">
            <v>0</v>
          </cell>
          <cell r="T105">
            <v>23.468619999999998</v>
          </cell>
          <cell r="U105">
            <v>0</v>
          </cell>
          <cell r="V105">
            <v>0</v>
          </cell>
          <cell r="W105">
            <v>0</v>
          </cell>
          <cell r="X105">
            <v>0</v>
          </cell>
          <cell r="Y105">
            <v>0</v>
          </cell>
          <cell r="Z105">
            <v>0</v>
          </cell>
          <cell r="AA105">
            <v>0</v>
          </cell>
          <cell r="AB105">
            <v>0</v>
          </cell>
          <cell r="AC105">
            <v>0</v>
          </cell>
          <cell r="AD105">
            <v>23.468619999999998</v>
          </cell>
          <cell r="AE105">
            <v>23.468619999999998</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53.171419999999998</v>
          </cell>
          <cell r="AU105" t="str">
            <v>JUN/12</v>
          </cell>
          <cell r="AV105" t="str">
            <v>Luiz Antonio Carneiro Barouch</v>
          </cell>
        </row>
        <row r="106">
          <cell r="A106" t="str">
            <v>2012/08</v>
          </cell>
          <cell r="B106" t="str">
            <v>Requisição de Materiais em Almoxarifado TI - Geração</v>
          </cell>
          <cell r="C106" t="str">
            <v>PEP</v>
          </cell>
          <cell r="D106">
            <v>1.7951700000000002</v>
          </cell>
          <cell r="E106">
            <v>1.7951600000000001</v>
          </cell>
          <cell r="F106">
            <v>1.7951700000000002</v>
          </cell>
          <cell r="G106">
            <v>1.7951700000000002</v>
          </cell>
          <cell r="H106">
            <v>1.7951600000000001</v>
          </cell>
          <cell r="I106">
            <v>1.7951700000000002</v>
          </cell>
          <cell r="J106">
            <v>1.7951700000000002</v>
          </cell>
          <cell r="K106">
            <v>1.7951600000000001</v>
          </cell>
          <cell r="L106">
            <v>1.7951700000000002</v>
          </cell>
          <cell r="M106">
            <v>1.7951700000000002</v>
          </cell>
          <cell r="N106">
            <v>1.7951600000000001</v>
          </cell>
          <cell r="O106">
            <v>1.7951700000000002</v>
          </cell>
          <cell r="P106">
            <v>10.771000000000001</v>
          </cell>
          <cell r="Q106">
            <v>21.542000000000002</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21.542000000000002</v>
          </cell>
          <cell r="AU106" t="str">
            <v>JUN/12</v>
          </cell>
          <cell r="AV106" t="str">
            <v>Luiz Antonio Carneiro Barouch</v>
          </cell>
        </row>
        <row r="107">
          <cell r="A107" t="str">
            <v>2013/08</v>
          </cell>
          <cell r="B107" t="str">
            <v>Requisição de Materiais em Almoxarifado TI - Transmissão</v>
          </cell>
          <cell r="C107" t="str">
            <v>PEP</v>
          </cell>
          <cell r="D107">
            <v>5</v>
          </cell>
          <cell r="E107">
            <v>5</v>
          </cell>
          <cell r="F107">
            <v>5</v>
          </cell>
          <cell r="G107">
            <v>5</v>
          </cell>
          <cell r="H107">
            <v>5</v>
          </cell>
          <cell r="I107">
            <v>5</v>
          </cell>
          <cell r="J107">
            <v>5</v>
          </cell>
          <cell r="K107">
            <v>5</v>
          </cell>
          <cell r="L107">
            <v>5</v>
          </cell>
          <cell r="M107">
            <v>5</v>
          </cell>
          <cell r="N107">
            <v>5</v>
          </cell>
          <cell r="O107">
            <v>5</v>
          </cell>
          <cell r="P107">
            <v>30</v>
          </cell>
          <cell r="Q107">
            <v>60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60</v>
          </cell>
          <cell r="AU107" t="str">
            <v>JUN/12</v>
          </cell>
          <cell r="AV107" t="str">
            <v>Luiz Antonio Carneiro Barouch</v>
          </cell>
        </row>
        <row r="108">
          <cell r="A108" t="str">
            <v>2015/08</v>
          </cell>
          <cell r="B108" t="str">
            <v>Automação da Transmissão</v>
          </cell>
          <cell r="C108" t="str">
            <v>PEP</v>
          </cell>
          <cell r="D108">
            <v>83.008279999999999</v>
          </cell>
          <cell r="E108">
            <v>122.68612999999999</v>
          </cell>
          <cell r="F108">
            <v>56.035540000000005</v>
          </cell>
          <cell r="G108">
            <v>145.73523</v>
          </cell>
          <cell r="H108">
            <v>23.789250000000003</v>
          </cell>
          <cell r="I108">
            <v>23.701240000000002</v>
          </cell>
          <cell r="J108">
            <v>23.701240000000002</v>
          </cell>
          <cell r="K108">
            <v>23.701250000000002</v>
          </cell>
          <cell r="L108">
            <v>23.701240000000002</v>
          </cell>
          <cell r="M108">
            <v>23.701229999999999</v>
          </cell>
          <cell r="N108">
            <v>23.701250000000002</v>
          </cell>
          <cell r="O108">
            <v>23.701240000000002</v>
          </cell>
          <cell r="P108">
            <v>454.95566999999994</v>
          </cell>
          <cell r="Q108">
            <v>597.16312000000016</v>
          </cell>
          <cell r="R108">
            <v>59.307040000000008</v>
          </cell>
          <cell r="S108">
            <v>85.29937000000001</v>
          </cell>
          <cell r="T108">
            <v>30.777810000000002</v>
          </cell>
          <cell r="U108">
            <v>88.767189999999999</v>
          </cell>
          <cell r="V108">
            <v>70.651849999999996</v>
          </cell>
          <cell r="W108">
            <v>6.074779999999997</v>
          </cell>
          <cell r="X108">
            <v>0</v>
          </cell>
          <cell r="Y108">
            <v>0</v>
          </cell>
          <cell r="Z108">
            <v>0</v>
          </cell>
          <cell r="AA108">
            <v>0</v>
          </cell>
          <cell r="AB108">
            <v>0</v>
          </cell>
          <cell r="AC108">
            <v>0</v>
          </cell>
          <cell r="AD108">
            <v>340.87803999999988</v>
          </cell>
          <cell r="AE108">
            <v>340.87803999999988</v>
          </cell>
          <cell r="AF108">
            <v>41.120609999999999</v>
          </cell>
          <cell r="AG108">
            <v>0</v>
          </cell>
          <cell r="AH108">
            <v>0.06</v>
          </cell>
          <cell r="AI108">
            <v>60.477100000000007</v>
          </cell>
          <cell r="AJ108">
            <v>0</v>
          </cell>
          <cell r="AK108">
            <v>26.690239999999999</v>
          </cell>
          <cell r="AL108">
            <v>0</v>
          </cell>
          <cell r="AM108">
            <v>0</v>
          </cell>
          <cell r="AN108">
            <v>0</v>
          </cell>
          <cell r="AO108">
            <v>0</v>
          </cell>
          <cell r="AP108">
            <v>0</v>
          </cell>
          <cell r="AQ108">
            <v>0</v>
          </cell>
          <cell r="AR108">
            <v>128.34795</v>
          </cell>
          <cell r="AS108">
            <v>128.34795</v>
          </cell>
          <cell r="AT108">
            <v>508</v>
          </cell>
          <cell r="AU108" t="str">
            <v>JUN/12</v>
          </cell>
          <cell r="AV108" t="str">
            <v>Helder Godinho da Fonseca</v>
          </cell>
        </row>
        <row r="109">
          <cell r="A109" t="str">
            <v>2017/08</v>
          </cell>
          <cell r="B109" t="str">
            <v>UHE Três Marias - Reformas e Melhorias</v>
          </cell>
          <cell r="C109" t="str">
            <v>PEP</v>
          </cell>
          <cell r="D109">
            <v>26.811200000000003</v>
          </cell>
          <cell r="E109">
            <v>199.1909</v>
          </cell>
          <cell r="F109">
            <v>54.119219999999999</v>
          </cell>
          <cell r="G109">
            <v>21.477510000000002</v>
          </cell>
          <cell r="H109">
            <v>31.401779999999999</v>
          </cell>
          <cell r="I109">
            <v>73.134190000000004</v>
          </cell>
          <cell r="J109">
            <v>20</v>
          </cell>
          <cell r="K109">
            <v>132</v>
          </cell>
          <cell r="L109">
            <v>36</v>
          </cell>
          <cell r="M109">
            <v>2692.6763599999999</v>
          </cell>
          <cell r="N109">
            <v>551.46654999999998</v>
          </cell>
          <cell r="O109">
            <v>19.35716</v>
          </cell>
          <cell r="P109">
            <v>406.13480000000004</v>
          </cell>
          <cell r="Q109">
            <v>3857.6348699999999</v>
          </cell>
          <cell r="R109">
            <v>26.811199999999999</v>
          </cell>
          <cell r="S109">
            <v>199.1909</v>
          </cell>
          <cell r="T109">
            <v>54.119220000000006</v>
          </cell>
          <cell r="U109">
            <v>21.477509999999999</v>
          </cell>
          <cell r="V109">
            <v>31.401779999999999</v>
          </cell>
          <cell r="W109">
            <v>73.649770000000004</v>
          </cell>
          <cell r="X109">
            <v>0</v>
          </cell>
          <cell r="Y109">
            <v>0</v>
          </cell>
          <cell r="Z109">
            <v>0</v>
          </cell>
          <cell r="AA109">
            <v>0</v>
          </cell>
          <cell r="AB109">
            <v>0</v>
          </cell>
          <cell r="AC109">
            <v>0</v>
          </cell>
          <cell r="AD109">
            <v>406.65037999999998</v>
          </cell>
          <cell r="AE109">
            <v>406.65037999999998</v>
          </cell>
          <cell r="AF109">
            <v>8.5</v>
          </cell>
          <cell r="AG109">
            <v>2199.9533499999998</v>
          </cell>
          <cell r="AH109">
            <v>0</v>
          </cell>
          <cell r="AI109">
            <v>0</v>
          </cell>
          <cell r="AJ109">
            <v>0</v>
          </cell>
          <cell r="AK109">
            <v>487.95857000000001</v>
          </cell>
          <cell r="AL109">
            <v>0</v>
          </cell>
          <cell r="AM109">
            <v>0</v>
          </cell>
          <cell r="AN109">
            <v>0</v>
          </cell>
          <cell r="AO109">
            <v>0</v>
          </cell>
          <cell r="AP109">
            <v>0</v>
          </cell>
          <cell r="AQ109">
            <v>0</v>
          </cell>
          <cell r="AR109">
            <v>2696.41192</v>
          </cell>
          <cell r="AS109">
            <v>2696.4119199999996</v>
          </cell>
          <cell r="AT109">
            <v>3857.6348699999999</v>
          </cell>
          <cell r="AU109" t="str">
            <v>JUN/12</v>
          </cell>
          <cell r="AV109" t="str">
            <v>Carlos Augusto Venturim CasaGrande</v>
          </cell>
        </row>
        <row r="110">
          <cell r="A110" t="str">
            <v>2018/08</v>
          </cell>
          <cell r="B110" t="str">
            <v>SE Barreiro - Ampliação</v>
          </cell>
          <cell r="C110" t="str">
            <v>PEP</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t="str">
            <v>JUN/12</v>
          </cell>
          <cell r="AV110" t="str">
            <v>Helder Godinho da Fonseca</v>
          </cell>
        </row>
        <row r="111">
          <cell r="A111" t="str">
            <v>2021/08</v>
          </cell>
          <cell r="B111" t="str">
            <v>Pendência de Aquisição e Regularização de Imóveis - D</v>
          </cell>
          <cell r="C111" t="str">
            <v>PEP</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-0.19253999999999999</v>
          </cell>
          <cell r="T111">
            <v>0</v>
          </cell>
          <cell r="U111">
            <v>0</v>
          </cell>
          <cell r="V111">
            <v>0</v>
          </cell>
          <cell r="W111">
            <v>0</v>
          </cell>
          <cell r="X111">
            <v>0</v>
          </cell>
          <cell r="Y111">
            <v>0</v>
          </cell>
          <cell r="Z111">
            <v>0</v>
          </cell>
          <cell r="AA111">
            <v>0</v>
          </cell>
          <cell r="AB111">
            <v>0</v>
          </cell>
          <cell r="AC111">
            <v>0</v>
          </cell>
          <cell r="AD111">
            <v>-0.19253999999999999</v>
          </cell>
          <cell r="AE111">
            <v>-0.19253999999999999</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t="str">
            <v>JUN/12</v>
          </cell>
          <cell r="AV111" t="str">
            <v>Francely Duarte Sales Marques dos Santos</v>
          </cell>
        </row>
        <row r="112">
          <cell r="A112" t="str">
            <v>2042/08</v>
          </cell>
          <cell r="B112" t="str">
            <v>Programa Peixe Vivo</v>
          </cell>
          <cell r="C112" t="str">
            <v>ADI</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500.11498</v>
          </cell>
          <cell r="S112">
            <v>0</v>
          </cell>
          <cell r="T112">
            <v>0</v>
          </cell>
          <cell r="U112">
            <v>0</v>
          </cell>
          <cell r="V112">
            <v>658.04602999999997</v>
          </cell>
          <cell r="W112">
            <v>0</v>
          </cell>
          <cell r="X112">
            <v>0</v>
          </cell>
          <cell r="Y112">
            <v>0</v>
          </cell>
          <cell r="Z112">
            <v>0</v>
          </cell>
          <cell r="AA112">
            <v>0</v>
          </cell>
          <cell r="AB112">
            <v>0</v>
          </cell>
          <cell r="AC112">
            <v>0</v>
          </cell>
          <cell r="AD112">
            <v>1158.16101</v>
          </cell>
          <cell r="AE112">
            <v>1158.16101</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t="str">
            <v>JUN/12</v>
          </cell>
          <cell r="AV112" t="str">
            <v>Flávio Dutra Doehler</v>
          </cell>
        </row>
        <row r="113">
          <cell r="A113" t="str">
            <v>2042/08</v>
          </cell>
          <cell r="B113" t="str">
            <v>Programa Peixe Vivo</v>
          </cell>
          <cell r="C113" t="str">
            <v>ORD</v>
          </cell>
          <cell r="D113">
            <v>0</v>
          </cell>
          <cell r="E113">
            <v>0</v>
          </cell>
          <cell r="F113">
            <v>322.37140999999997</v>
          </cell>
          <cell r="G113">
            <v>322.37139000000002</v>
          </cell>
          <cell r="H113">
            <v>322.37140000000005</v>
          </cell>
          <cell r="I113">
            <v>322.37139000000002</v>
          </cell>
          <cell r="J113">
            <v>322.37140999999997</v>
          </cell>
          <cell r="K113">
            <v>322.37139000000002</v>
          </cell>
          <cell r="L113">
            <v>322.37140000000005</v>
          </cell>
          <cell r="M113">
            <v>322.37139000000002</v>
          </cell>
          <cell r="N113">
            <v>0</v>
          </cell>
          <cell r="O113">
            <v>0</v>
          </cell>
          <cell r="P113">
            <v>1289.48559</v>
          </cell>
          <cell r="Q113">
            <v>2578.97118</v>
          </cell>
          <cell r="R113">
            <v>3.25509</v>
          </cell>
          <cell r="S113">
            <v>0.86416999999999999</v>
          </cell>
          <cell r="T113">
            <v>1.0925400000000001</v>
          </cell>
          <cell r="U113">
            <v>1.6804899999999998</v>
          </cell>
          <cell r="V113">
            <v>2.1850800000000001</v>
          </cell>
          <cell r="W113">
            <v>0.54373000000000005</v>
          </cell>
          <cell r="X113">
            <v>0</v>
          </cell>
          <cell r="Y113">
            <v>0</v>
          </cell>
          <cell r="Z113">
            <v>0</v>
          </cell>
          <cell r="AA113">
            <v>0</v>
          </cell>
          <cell r="AB113">
            <v>0</v>
          </cell>
          <cell r="AC113">
            <v>0</v>
          </cell>
          <cell r="AD113">
            <v>9.621100000000002</v>
          </cell>
          <cell r="AE113">
            <v>9.621100000000002</v>
          </cell>
          <cell r="AF113">
            <v>219.24700000000001</v>
          </cell>
          <cell r="AG113">
            <v>1625.0912199999998</v>
          </cell>
          <cell r="AH113">
            <v>764.81321999999989</v>
          </cell>
          <cell r="AI113">
            <v>254.36006</v>
          </cell>
          <cell r="AJ113">
            <v>717.43363999999997</v>
          </cell>
          <cell r="AK113">
            <v>717.43363999999997</v>
          </cell>
          <cell r="AL113">
            <v>0</v>
          </cell>
          <cell r="AM113">
            <v>692.85406</v>
          </cell>
          <cell r="AN113">
            <v>663.83100000000002</v>
          </cell>
          <cell r="AO113">
            <v>0</v>
          </cell>
          <cell r="AP113">
            <v>0</v>
          </cell>
          <cell r="AQ113">
            <v>0</v>
          </cell>
          <cell r="AR113">
            <v>4298.37878</v>
          </cell>
          <cell r="AS113">
            <v>5655.0638400000007</v>
          </cell>
          <cell r="AT113">
            <v>7115</v>
          </cell>
          <cell r="AU113" t="str">
            <v>JUN/12</v>
          </cell>
          <cell r="AV113" t="str">
            <v>Flávio Dutra Doehler</v>
          </cell>
        </row>
        <row r="114">
          <cell r="A114" t="str">
            <v>2043/08</v>
          </cell>
          <cell r="B114" t="str">
            <v>Automação do COS</v>
          </cell>
          <cell r="C114" t="str">
            <v>PEP</v>
          </cell>
          <cell r="D114">
            <v>0</v>
          </cell>
          <cell r="E114">
            <v>0</v>
          </cell>
          <cell r="F114">
            <v>0</v>
          </cell>
          <cell r="G114">
            <v>0</v>
          </cell>
          <cell r="H114">
            <v>0</v>
          </cell>
          <cell r="I114">
            <v>0</v>
          </cell>
          <cell r="J114">
            <v>0</v>
          </cell>
          <cell r="K114">
            <v>0</v>
          </cell>
          <cell r="L114">
            <v>0</v>
          </cell>
          <cell r="M114">
            <v>0</v>
          </cell>
          <cell r="N114">
            <v>0</v>
          </cell>
          <cell r="O114">
            <v>266.06236999999999</v>
          </cell>
          <cell r="P114">
            <v>0</v>
          </cell>
          <cell r="Q114">
            <v>266.06236999999999</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266.06236999999999</v>
          </cell>
          <cell r="AO114">
            <v>0</v>
          </cell>
          <cell r="AP114">
            <v>0</v>
          </cell>
          <cell r="AQ114">
            <v>0</v>
          </cell>
          <cell r="AR114">
            <v>0</v>
          </cell>
          <cell r="AS114">
            <v>266.06236999999999</v>
          </cell>
          <cell r="AT114">
            <v>266.06236999999999</v>
          </cell>
          <cell r="AU114" t="str">
            <v>JUN/12</v>
          </cell>
          <cell r="AV114" t="str">
            <v>Luiz Eugênio de Araújo</v>
          </cell>
        </row>
        <row r="115">
          <cell r="A115" t="str">
            <v>2044/08</v>
          </cell>
          <cell r="B115" t="str">
            <v>Convênio CEMIG AXXION - GEMINI - CONDIS</v>
          </cell>
          <cell r="C115" t="str">
            <v>PEP</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t="str">
            <v>JUN/12</v>
          </cell>
          <cell r="AV115" t="str">
            <v>Elaine França Fonseca</v>
          </cell>
        </row>
        <row r="116">
          <cell r="A116" t="str">
            <v>2056/08</v>
          </cell>
          <cell r="B116" t="str">
            <v>Construção da SE Itatiaiuçu</v>
          </cell>
          <cell r="C116" t="str">
            <v>ADI</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t="str">
            <v>JUN/12</v>
          </cell>
          <cell r="AV116" t="str">
            <v>Ricardo César Costa Rocha</v>
          </cell>
        </row>
        <row r="117">
          <cell r="A117" t="str">
            <v>2056/08</v>
          </cell>
          <cell r="B117" t="str">
            <v>Construção da SE Itatiaiuçu</v>
          </cell>
          <cell r="C117" t="str">
            <v>PEP</v>
          </cell>
          <cell r="D117">
            <v>156.85454999999999</v>
          </cell>
          <cell r="E117">
            <v>156.85455999999999</v>
          </cell>
          <cell r="F117">
            <v>156.85455999999999</v>
          </cell>
          <cell r="G117">
            <v>156.85454999999999</v>
          </cell>
          <cell r="H117">
            <v>156.85455999999999</v>
          </cell>
          <cell r="I117">
            <v>156.85454999999999</v>
          </cell>
          <cell r="J117">
            <v>156.85454999999999</v>
          </cell>
          <cell r="K117">
            <v>156.85455999999999</v>
          </cell>
          <cell r="L117">
            <v>156.85455999999999</v>
          </cell>
          <cell r="M117">
            <v>156.85454999999999</v>
          </cell>
          <cell r="N117">
            <v>156.85455999999999</v>
          </cell>
          <cell r="O117">
            <v>156.85454999999999</v>
          </cell>
          <cell r="P117">
            <v>941.12733000000003</v>
          </cell>
          <cell r="Q117">
            <v>1882.2546599999996</v>
          </cell>
          <cell r="R117">
            <v>-18.092209999999998</v>
          </cell>
          <cell r="S117">
            <v>0</v>
          </cell>
          <cell r="T117">
            <v>0</v>
          </cell>
          <cell r="U117">
            <v>0</v>
          </cell>
          <cell r="V117">
            <v>-141.82184999999998</v>
          </cell>
          <cell r="W117">
            <v>11.079289999999993</v>
          </cell>
          <cell r="X117">
            <v>0</v>
          </cell>
          <cell r="Y117">
            <v>0</v>
          </cell>
          <cell r="Z117">
            <v>0</v>
          </cell>
          <cell r="AA117">
            <v>0</v>
          </cell>
          <cell r="AB117">
            <v>0</v>
          </cell>
          <cell r="AC117">
            <v>0</v>
          </cell>
          <cell r="AD117">
            <v>-148.83476999999996</v>
          </cell>
          <cell r="AE117">
            <v>-148.83476999999996</v>
          </cell>
          <cell r="AF117">
            <v>0</v>
          </cell>
          <cell r="AG117">
            <v>0</v>
          </cell>
          <cell r="AH117">
            <v>0</v>
          </cell>
          <cell r="AI117">
            <v>0</v>
          </cell>
          <cell r="AJ117">
            <v>0</v>
          </cell>
          <cell r="AK117">
            <v>0.10258</v>
          </cell>
          <cell r="AL117">
            <v>0</v>
          </cell>
          <cell r="AM117">
            <v>0</v>
          </cell>
          <cell r="AN117">
            <v>0</v>
          </cell>
          <cell r="AO117">
            <v>0</v>
          </cell>
          <cell r="AP117">
            <v>0</v>
          </cell>
          <cell r="AQ117">
            <v>0</v>
          </cell>
          <cell r="AR117">
            <v>0.10258</v>
          </cell>
          <cell r="AS117">
            <v>0.10258</v>
          </cell>
          <cell r="AT117">
            <v>1882.2546599999998</v>
          </cell>
          <cell r="AU117" t="str">
            <v>JUN/12</v>
          </cell>
          <cell r="AV117" t="str">
            <v>Ricardo César Costa Rocha</v>
          </cell>
        </row>
        <row r="118">
          <cell r="A118" t="str">
            <v>2057/08</v>
          </cell>
          <cell r="B118" t="str">
            <v>Adequação Ambiental de Oficina em Juiz de Fora</v>
          </cell>
          <cell r="C118" t="str">
            <v>PEP</v>
          </cell>
          <cell r="D118">
            <v>0</v>
          </cell>
          <cell r="E118">
            <v>0</v>
          </cell>
          <cell r="F118">
            <v>0</v>
          </cell>
          <cell r="G118">
            <v>280</v>
          </cell>
          <cell r="H118">
            <v>280</v>
          </cell>
          <cell r="I118">
            <v>400</v>
          </cell>
          <cell r="J118">
            <v>450</v>
          </cell>
          <cell r="K118">
            <v>0.35589999999999999</v>
          </cell>
          <cell r="L118">
            <v>0</v>
          </cell>
          <cell r="M118">
            <v>0</v>
          </cell>
          <cell r="N118">
            <v>0</v>
          </cell>
          <cell r="O118">
            <v>0</v>
          </cell>
          <cell r="P118">
            <v>960</v>
          </cell>
          <cell r="Q118">
            <v>1410.3559</v>
          </cell>
          <cell r="R118">
            <v>8.7799199999999988</v>
          </cell>
          <cell r="S118">
            <v>10.631499999999999</v>
          </cell>
          <cell r="T118">
            <v>1.68262</v>
          </cell>
          <cell r="U118">
            <v>1.1997500000000001</v>
          </cell>
          <cell r="V118">
            <v>1.0077499999999999</v>
          </cell>
          <cell r="W118">
            <v>1.9189099999999999</v>
          </cell>
          <cell r="X118">
            <v>0</v>
          </cell>
          <cell r="Y118">
            <v>0</v>
          </cell>
          <cell r="Z118">
            <v>0</v>
          </cell>
          <cell r="AA118">
            <v>0</v>
          </cell>
          <cell r="AB118">
            <v>0</v>
          </cell>
          <cell r="AC118">
            <v>0</v>
          </cell>
          <cell r="AD118">
            <v>25.220449999999992</v>
          </cell>
          <cell r="AE118">
            <v>25.220449999999992</v>
          </cell>
          <cell r="AF118">
            <v>2.99926</v>
          </cell>
          <cell r="AG118">
            <v>0</v>
          </cell>
          <cell r="AH118">
            <v>0</v>
          </cell>
          <cell r="AI118">
            <v>0</v>
          </cell>
          <cell r="AJ118">
            <v>0</v>
          </cell>
          <cell r="AK118">
            <v>0</v>
          </cell>
          <cell r="AL118">
            <v>0</v>
          </cell>
          <cell r="AM118">
            <v>17.786999999999999</v>
          </cell>
          <cell r="AN118">
            <v>0</v>
          </cell>
          <cell r="AO118">
            <v>0</v>
          </cell>
          <cell r="AP118">
            <v>0</v>
          </cell>
          <cell r="AQ118">
            <v>0</v>
          </cell>
          <cell r="AR118">
            <v>2.99926</v>
          </cell>
          <cell r="AS118">
            <v>20.786259999999999</v>
          </cell>
          <cell r="AT118">
            <v>1410.3559</v>
          </cell>
          <cell r="AU118" t="str">
            <v>JUN/12</v>
          </cell>
          <cell r="AV118" t="str">
            <v>João Carlos Zamagna Bouhid</v>
          </cell>
        </row>
        <row r="119">
          <cell r="A119" t="str">
            <v>2063/08</v>
          </cell>
          <cell r="B119" t="str">
            <v>Sistema de Gestão de Portfólio de Contratos - SGPC - Distrib</v>
          </cell>
          <cell r="C119" t="str">
            <v>PEP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15</v>
          </cell>
          <cell r="AR119">
            <v>0</v>
          </cell>
          <cell r="AS119">
            <v>15</v>
          </cell>
          <cell r="AT119">
            <v>0</v>
          </cell>
          <cell r="AU119" t="str">
            <v>JUN/12</v>
          </cell>
          <cell r="AV119" t="str">
            <v>Bruno Gabrich</v>
          </cell>
        </row>
        <row r="120">
          <cell r="A120" t="str">
            <v>2064/08</v>
          </cell>
          <cell r="B120" t="str">
            <v>Sistema de Gestão de Portfólio de Contratos - SGPC - Geração</v>
          </cell>
          <cell r="C120" t="str">
            <v>PEP</v>
          </cell>
          <cell r="D120">
            <v>0</v>
          </cell>
          <cell r="E120">
            <v>514.61240999999995</v>
          </cell>
          <cell r="F120">
            <v>0</v>
          </cell>
          <cell r="G120">
            <v>0</v>
          </cell>
          <cell r="H120">
            <v>0</v>
          </cell>
          <cell r="I120">
            <v>0</v>
          </cell>
          <cell r="J120">
            <v>0</v>
          </cell>
          <cell r="K120">
            <v>0</v>
          </cell>
          <cell r="L120">
            <v>0</v>
          </cell>
          <cell r="M120">
            <v>0</v>
          </cell>
          <cell r="N120">
            <v>0</v>
          </cell>
          <cell r="O120">
            <v>0</v>
          </cell>
          <cell r="P120">
            <v>514.61240999999995</v>
          </cell>
          <cell r="Q120">
            <v>514.61240999999995</v>
          </cell>
          <cell r="R120">
            <v>0</v>
          </cell>
          <cell r="S120">
            <v>30.5</v>
          </cell>
          <cell r="T120">
            <v>12.32</v>
          </cell>
          <cell r="U120">
            <v>0</v>
          </cell>
          <cell r="V120">
            <v>30</v>
          </cell>
          <cell r="W120">
            <v>0</v>
          </cell>
          <cell r="X120">
            <v>0</v>
          </cell>
          <cell r="Y120">
            <v>0</v>
          </cell>
          <cell r="Z120">
            <v>0</v>
          </cell>
          <cell r="AA120">
            <v>0</v>
          </cell>
          <cell r="AB120">
            <v>0</v>
          </cell>
          <cell r="AC120">
            <v>0</v>
          </cell>
          <cell r="AD120">
            <v>72.819999999999993</v>
          </cell>
          <cell r="AE120">
            <v>72.819999999999993</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514.61240999999995</v>
          </cell>
          <cell r="AU120" t="str">
            <v>JUN/12</v>
          </cell>
          <cell r="AV120" t="str">
            <v>Bruno Gabrich</v>
          </cell>
        </row>
        <row r="121">
          <cell r="A121" t="str">
            <v>2065/08</v>
          </cell>
          <cell r="B121" t="str">
            <v>Adequação de Mobiliário Salas de Aula à NR17</v>
          </cell>
          <cell r="C121" t="str">
            <v>ORD</v>
          </cell>
          <cell r="D121">
            <v>0</v>
          </cell>
          <cell r="E121">
            <v>0</v>
          </cell>
          <cell r="F121">
            <v>14.472569999999999</v>
          </cell>
          <cell r="G121">
            <v>0</v>
          </cell>
          <cell r="H121">
            <v>0</v>
          </cell>
          <cell r="I121">
            <v>0</v>
          </cell>
          <cell r="J121">
            <v>0</v>
          </cell>
          <cell r="K121">
            <v>0</v>
          </cell>
          <cell r="L121">
            <v>0</v>
          </cell>
          <cell r="M121">
            <v>0</v>
          </cell>
          <cell r="N121">
            <v>0</v>
          </cell>
          <cell r="O121">
            <v>0</v>
          </cell>
          <cell r="P121">
            <v>14.472569999999999</v>
          </cell>
          <cell r="Q121">
            <v>14.472569999999999</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14.472569999999999</v>
          </cell>
          <cell r="AU121" t="str">
            <v>JUN/12</v>
          </cell>
          <cell r="AV121" t="str">
            <v>Vilson Rodrigues da Silva</v>
          </cell>
        </row>
        <row r="122">
          <cell r="A122" t="str">
            <v>2087/08</v>
          </cell>
          <cell r="B122" t="str">
            <v>UHE Belo Monte - Estudos</v>
          </cell>
          <cell r="C122" t="str">
            <v>PEP</v>
          </cell>
          <cell r="D122">
            <v>0</v>
          </cell>
          <cell r="E122">
            <v>11.5</v>
          </cell>
          <cell r="F122">
            <v>5.3</v>
          </cell>
          <cell r="G122">
            <v>38.025999999999996</v>
          </cell>
          <cell r="H122">
            <v>245.7</v>
          </cell>
          <cell r="I122">
            <v>572</v>
          </cell>
          <cell r="J122">
            <v>117.5</v>
          </cell>
          <cell r="K122">
            <v>602.5</v>
          </cell>
          <cell r="L122">
            <v>215</v>
          </cell>
          <cell r="M122">
            <v>611</v>
          </cell>
          <cell r="N122">
            <v>941.69258000000002</v>
          </cell>
          <cell r="O122">
            <v>1249.8108000000002</v>
          </cell>
          <cell r="P122">
            <v>872.52599999999995</v>
          </cell>
          <cell r="Q122">
            <v>4610.0293799999999</v>
          </cell>
          <cell r="R122">
            <v>2.0735799999999998</v>
          </cell>
          <cell r="S122">
            <v>0.33223999999999998</v>
          </cell>
          <cell r="T122">
            <v>4.979449999999999</v>
          </cell>
          <cell r="U122">
            <v>15.48573</v>
          </cell>
          <cell r="V122">
            <v>29.412600000000001</v>
          </cell>
          <cell r="W122">
            <v>43.351870000000005</v>
          </cell>
          <cell r="X122">
            <v>0</v>
          </cell>
          <cell r="Y122">
            <v>0</v>
          </cell>
          <cell r="Z122">
            <v>0</v>
          </cell>
          <cell r="AA122">
            <v>0</v>
          </cell>
          <cell r="AB122">
            <v>0</v>
          </cell>
          <cell r="AC122">
            <v>0</v>
          </cell>
          <cell r="AD122">
            <v>95.635470000000012</v>
          </cell>
          <cell r="AE122">
            <v>95.635470000000012</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4610.0293799999999</v>
          </cell>
          <cell r="AU122" t="str">
            <v>JUN/12</v>
          </cell>
          <cell r="AV122" t="str">
            <v>César Vaz de Melo Fernandes</v>
          </cell>
        </row>
        <row r="123">
          <cell r="A123" t="str">
            <v>2098/08</v>
          </cell>
          <cell r="B123" t="str">
            <v>Atendimento a MSOL em Caeté</v>
          </cell>
          <cell r="C123" t="str">
            <v>PEP</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-18.550770000000284</v>
          </cell>
          <cell r="X123">
            <v>0</v>
          </cell>
          <cell r="Y123">
            <v>0</v>
          </cell>
          <cell r="Z123">
            <v>0</v>
          </cell>
          <cell r="AA123">
            <v>0</v>
          </cell>
          <cell r="AB123">
            <v>0</v>
          </cell>
          <cell r="AC123">
            <v>0</v>
          </cell>
          <cell r="AD123">
            <v>-18.550770000000284</v>
          </cell>
          <cell r="AE123">
            <v>-18.550770000000284</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t="str">
            <v>JUN/12</v>
          </cell>
          <cell r="AV123" t="str">
            <v>Ricardo César Costa Rocha</v>
          </cell>
        </row>
        <row r="124">
          <cell r="A124" t="str">
            <v>2105/08</v>
          </cell>
          <cell r="B124" t="str">
            <v>Parques Eólicos</v>
          </cell>
          <cell r="C124" t="str">
            <v>PEP</v>
          </cell>
          <cell r="D124">
            <v>0</v>
          </cell>
          <cell r="E124">
            <v>0</v>
          </cell>
          <cell r="F124">
            <v>0</v>
          </cell>
          <cell r="G124">
            <v>29.08766</v>
          </cell>
          <cell r="H124">
            <v>29.80613</v>
          </cell>
          <cell r="I124">
            <v>52.954700000000003</v>
          </cell>
          <cell r="J124">
            <v>129.08771999999999</v>
          </cell>
          <cell r="K124">
            <v>129.08772999999999</v>
          </cell>
          <cell r="L124">
            <v>55.935720000000003</v>
          </cell>
          <cell r="M124">
            <v>129.08772999999999</v>
          </cell>
          <cell r="N124">
            <v>122.66013000000001</v>
          </cell>
          <cell r="O124">
            <v>212.58542</v>
          </cell>
          <cell r="P124">
            <v>111.84849</v>
          </cell>
          <cell r="Q124">
            <v>890.29293999999993</v>
          </cell>
          <cell r="R124">
            <v>0</v>
          </cell>
          <cell r="S124">
            <v>0</v>
          </cell>
          <cell r="T124">
            <v>0</v>
          </cell>
          <cell r="U124">
            <v>4.5105000000000004</v>
          </cell>
          <cell r="V124">
            <v>0</v>
          </cell>
          <cell r="W124">
            <v>0</v>
          </cell>
          <cell r="X124">
            <v>0</v>
          </cell>
          <cell r="Y124">
            <v>0</v>
          </cell>
          <cell r="Z124">
            <v>0</v>
          </cell>
          <cell r="AA124">
            <v>0</v>
          </cell>
          <cell r="AB124">
            <v>0</v>
          </cell>
          <cell r="AC124">
            <v>0</v>
          </cell>
          <cell r="AD124">
            <v>4.5105000000000004</v>
          </cell>
          <cell r="AE124">
            <v>4.5105000000000004</v>
          </cell>
          <cell r="AF124">
            <v>0</v>
          </cell>
          <cell r="AG124">
            <v>0</v>
          </cell>
          <cell r="AH124">
            <v>0</v>
          </cell>
          <cell r="AI124">
            <v>2.3515700000000002</v>
          </cell>
          <cell r="AJ124">
            <v>2.7137099999999998</v>
          </cell>
          <cell r="AK124">
            <v>0</v>
          </cell>
          <cell r="AL124">
            <v>0</v>
          </cell>
          <cell r="AM124">
            <v>0</v>
          </cell>
          <cell r="AN124">
            <v>0</v>
          </cell>
          <cell r="AO124">
            <v>0</v>
          </cell>
          <cell r="AP124">
            <v>0</v>
          </cell>
          <cell r="AQ124">
            <v>0</v>
          </cell>
          <cell r="AR124">
            <v>5.0652800000000004</v>
          </cell>
          <cell r="AS124">
            <v>5.0652799999999996</v>
          </cell>
          <cell r="AT124">
            <v>890.29293999999993</v>
          </cell>
          <cell r="AU124" t="str">
            <v>JUN/12</v>
          </cell>
          <cell r="AV124" t="str">
            <v>Mônica Neves Cordeiro</v>
          </cell>
        </row>
        <row r="125">
          <cell r="A125" t="str">
            <v>2107/08</v>
          </cell>
          <cell r="B125" t="str">
            <v>UHE Itaocara - Estudos de Viabilidade</v>
          </cell>
          <cell r="C125" t="str">
            <v>PEP</v>
          </cell>
          <cell r="D125">
            <v>4.5</v>
          </cell>
          <cell r="E125">
            <v>1.5</v>
          </cell>
          <cell r="F125">
            <v>6.2229999999999999</v>
          </cell>
          <cell r="G125">
            <v>11.488669999999999</v>
          </cell>
          <cell r="H125">
            <v>15.2</v>
          </cell>
          <cell r="I125">
            <v>4.5</v>
          </cell>
          <cell r="J125">
            <v>10</v>
          </cell>
          <cell r="K125">
            <v>8</v>
          </cell>
          <cell r="L125">
            <v>20.3</v>
          </cell>
          <cell r="M125">
            <v>31.2</v>
          </cell>
          <cell r="N125">
            <v>44.95187</v>
          </cell>
          <cell r="O125">
            <v>86.997950000000003</v>
          </cell>
          <cell r="P125">
            <v>43.411670000000001</v>
          </cell>
          <cell r="Q125">
            <v>244.86149</v>
          </cell>
          <cell r="R125">
            <v>5.9954499999999999</v>
          </cell>
          <cell r="S125">
            <v>3.7354500000000002</v>
          </cell>
          <cell r="T125">
            <v>6.5838099999999997</v>
          </cell>
          <cell r="U125">
            <v>2.8714300000000001</v>
          </cell>
          <cell r="V125">
            <v>20.570200000000003</v>
          </cell>
          <cell r="W125">
            <v>1.8518299999999999</v>
          </cell>
          <cell r="X125">
            <v>0</v>
          </cell>
          <cell r="Y125">
            <v>0</v>
          </cell>
          <cell r="Z125">
            <v>0</v>
          </cell>
          <cell r="AA125">
            <v>0</v>
          </cell>
          <cell r="AB125">
            <v>0</v>
          </cell>
          <cell r="AC125">
            <v>0</v>
          </cell>
          <cell r="AD125">
            <v>41.608170000000001</v>
          </cell>
          <cell r="AE125">
            <v>41.608170000000001</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12002.861489999999</v>
          </cell>
          <cell r="AU125" t="str">
            <v>JUN/12</v>
          </cell>
          <cell r="AV125" t="str">
            <v>Mônica Neves Cordeiro</v>
          </cell>
        </row>
        <row r="126">
          <cell r="A126" t="str">
            <v>2107/AP</v>
          </cell>
          <cell r="B126" t="str">
            <v>UHE Itaocara - Aportes</v>
          </cell>
          <cell r="C126" t="str">
            <v>PEP</v>
          </cell>
          <cell r="D126">
            <v>7758</v>
          </cell>
          <cell r="E126">
            <v>0</v>
          </cell>
          <cell r="F126">
            <v>1000</v>
          </cell>
          <cell r="G126">
            <v>2000</v>
          </cell>
          <cell r="H126">
            <v>0</v>
          </cell>
          <cell r="I126">
            <v>1000</v>
          </cell>
          <cell r="J126">
            <v>0</v>
          </cell>
          <cell r="K126">
            <v>0</v>
          </cell>
          <cell r="L126">
            <v>0</v>
          </cell>
          <cell r="M126">
            <v>0</v>
          </cell>
          <cell r="N126">
            <v>0</v>
          </cell>
          <cell r="O126">
            <v>0</v>
          </cell>
          <cell r="P126">
            <v>11758</v>
          </cell>
          <cell r="Q126">
            <v>11758</v>
          </cell>
          <cell r="R126">
            <v>6890.1779999999999</v>
          </cell>
          <cell r="S126">
            <v>123.63157000000001</v>
          </cell>
          <cell r="T126">
            <v>0</v>
          </cell>
          <cell r="U126">
            <v>0</v>
          </cell>
          <cell r="V126">
            <v>0</v>
          </cell>
          <cell r="W126">
            <v>0</v>
          </cell>
          <cell r="X126">
            <v>0</v>
          </cell>
          <cell r="Y126">
            <v>0</v>
          </cell>
          <cell r="Z126">
            <v>0</v>
          </cell>
          <cell r="AA126">
            <v>0</v>
          </cell>
          <cell r="AB126">
            <v>0</v>
          </cell>
          <cell r="AC126">
            <v>0</v>
          </cell>
          <cell r="AD126">
            <v>7013.8095700000003</v>
          </cell>
          <cell r="AE126">
            <v>7013.8095700000003</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t="str">
            <v>JUN/12</v>
          </cell>
          <cell r="AV126" t="str">
            <v>UHE Itaocara - Aportes</v>
          </cell>
        </row>
        <row r="127">
          <cell r="A127" t="str">
            <v>2109/0E</v>
          </cell>
          <cell r="B127" t="str">
            <v>PCH Paracambi  - Empreendimento</v>
          </cell>
          <cell r="C127" t="str">
            <v>PEP</v>
          </cell>
          <cell r="D127">
            <v>0</v>
          </cell>
          <cell r="E127">
            <v>0</v>
          </cell>
          <cell r="F127">
            <v>0</v>
          </cell>
          <cell r="G127">
            <v>0</v>
          </cell>
          <cell r="H127">
            <v>0</v>
          </cell>
          <cell r="I127">
            <v>0</v>
          </cell>
          <cell r="J127">
            <v>0</v>
          </cell>
          <cell r="K127">
            <v>0</v>
          </cell>
          <cell r="L127">
            <v>0</v>
          </cell>
          <cell r="M127">
            <v>0</v>
          </cell>
          <cell r="N127">
            <v>1486.0894699999999</v>
          </cell>
          <cell r="O127">
            <v>0</v>
          </cell>
          <cell r="P127">
            <v>0</v>
          </cell>
          <cell r="Q127">
            <v>1486.0894699999999</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1486.0894700000001</v>
          </cell>
          <cell r="AU127" t="str">
            <v>JUN/12</v>
          </cell>
          <cell r="AV127" t="str">
            <v>Mônica Neves Cordeiro</v>
          </cell>
        </row>
        <row r="128">
          <cell r="A128" t="str">
            <v>2135/08</v>
          </cell>
          <cell r="B128" t="str">
            <v>Leilão ANEEL nº 04 Lote D</v>
          </cell>
          <cell r="C128" t="str">
            <v>PEP</v>
          </cell>
          <cell r="D128">
            <v>0</v>
          </cell>
          <cell r="E128">
            <v>0</v>
          </cell>
          <cell r="F128">
            <v>0</v>
          </cell>
          <cell r="G128">
            <v>0</v>
          </cell>
          <cell r="H128">
            <v>0</v>
          </cell>
          <cell r="I128">
            <v>0</v>
          </cell>
          <cell r="J128">
            <v>0</v>
          </cell>
          <cell r="K128">
            <v>0</v>
          </cell>
          <cell r="L128">
            <v>0</v>
          </cell>
          <cell r="M128">
            <v>2000</v>
          </cell>
          <cell r="N128">
            <v>2762.3052299999999</v>
          </cell>
          <cell r="O128">
            <v>0</v>
          </cell>
          <cell r="P128">
            <v>0</v>
          </cell>
          <cell r="Q128">
            <v>4762.3052300000008</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4762.3045300000003</v>
          </cell>
          <cell r="AU128" t="str">
            <v>JUN/12</v>
          </cell>
          <cell r="AV128" t="str">
            <v>Flávio Dutra Doehler</v>
          </cell>
        </row>
        <row r="129">
          <cell r="A129" t="str">
            <v>2139/08</v>
          </cell>
          <cell r="B129" t="str">
            <v>Mesa Eletrônica para a LI/LA</v>
          </cell>
          <cell r="C129" t="str">
            <v>ORD</v>
          </cell>
          <cell r="D129">
            <v>0</v>
          </cell>
          <cell r="E129">
            <v>0</v>
          </cell>
          <cell r="F129">
            <v>0</v>
          </cell>
          <cell r="G129">
            <v>0</v>
          </cell>
          <cell r="H129">
            <v>0</v>
          </cell>
          <cell r="I129">
            <v>0</v>
          </cell>
          <cell r="J129">
            <v>798.24414999999999</v>
          </cell>
          <cell r="K129">
            <v>0</v>
          </cell>
          <cell r="L129">
            <v>0</v>
          </cell>
          <cell r="M129">
            <v>0</v>
          </cell>
          <cell r="N129">
            <v>0</v>
          </cell>
          <cell r="O129">
            <v>0</v>
          </cell>
          <cell r="P129">
            <v>0</v>
          </cell>
          <cell r="Q129">
            <v>798.24414999999999</v>
          </cell>
          <cell r="R129">
            <v>0</v>
          </cell>
          <cell r="S129">
            <v>0</v>
          </cell>
          <cell r="T129">
            <v>0</v>
          </cell>
          <cell r="U129">
            <v>0</v>
          </cell>
          <cell r="V129">
            <v>0</v>
          </cell>
          <cell r="W129">
            <v>1.1000000000000001</v>
          </cell>
          <cell r="X129">
            <v>0</v>
          </cell>
          <cell r="Y129">
            <v>0</v>
          </cell>
          <cell r="Z129">
            <v>0</v>
          </cell>
          <cell r="AA129">
            <v>0</v>
          </cell>
          <cell r="AB129">
            <v>0</v>
          </cell>
          <cell r="AC129">
            <v>0</v>
          </cell>
          <cell r="AD129">
            <v>1.1000000000000001</v>
          </cell>
          <cell r="AE129">
            <v>1.1000000000000001</v>
          </cell>
          <cell r="AF129">
            <v>0</v>
          </cell>
          <cell r="AG129">
            <v>0</v>
          </cell>
          <cell r="AH129">
            <v>0</v>
          </cell>
          <cell r="AI129">
            <v>0</v>
          </cell>
          <cell r="AJ129">
            <v>0</v>
          </cell>
          <cell r="AK129">
            <v>0</v>
          </cell>
          <cell r="AL129">
            <v>0</v>
          </cell>
          <cell r="AM129">
            <v>0</v>
          </cell>
          <cell r="AN129">
            <v>627.30499999999995</v>
          </cell>
          <cell r="AO129">
            <v>0</v>
          </cell>
          <cell r="AP129">
            <v>0</v>
          </cell>
          <cell r="AQ129">
            <v>10.925000000000001</v>
          </cell>
          <cell r="AR129">
            <v>0</v>
          </cell>
          <cell r="AS129">
            <v>638.2299999999999</v>
          </cell>
          <cell r="AT129">
            <v>798.24414999999999</v>
          </cell>
          <cell r="AU129" t="str">
            <v>JUN/12</v>
          </cell>
          <cell r="AV129" t="str">
            <v>Luiz Cláudio Cenizio dos Santos</v>
          </cell>
        </row>
        <row r="130">
          <cell r="A130" t="str">
            <v>2152/08</v>
          </cell>
          <cell r="B130" t="str">
            <v>Veículos para a AT</v>
          </cell>
          <cell r="C130" t="str">
            <v>PEP</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1E-3</v>
          </cell>
          <cell r="AU130" t="str">
            <v>JUN/12</v>
          </cell>
          <cell r="AV130" t="str">
            <v>Frederico Alvarez Perez</v>
          </cell>
        </row>
        <row r="131">
          <cell r="A131" t="str">
            <v>2162/08</v>
          </cell>
          <cell r="B131" t="str">
            <v>Estudos de Inventário do Rio Uberaba</v>
          </cell>
          <cell r="C131" t="str">
            <v>PEP</v>
          </cell>
          <cell r="D131">
            <v>17.08333</v>
          </cell>
          <cell r="E131">
            <v>17.08334</v>
          </cell>
          <cell r="F131">
            <v>17.08333</v>
          </cell>
          <cell r="G131">
            <v>38.505600000000001</v>
          </cell>
          <cell r="H131">
            <v>312.43057000000005</v>
          </cell>
          <cell r="I131">
            <v>163.94507999999999</v>
          </cell>
          <cell r="J131">
            <v>201.53248000000002</v>
          </cell>
          <cell r="K131">
            <v>164.23274999999998</v>
          </cell>
          <cell r="L131">
            <v>178.33275</v>
          </cell>
          <cell r="M131">
            <v>166.33275</v>
          </cell>
          <cell r="N131">
            <v>181.68340000000001</v>
          </cell>
          <cell r="O131">
            <v>504.03117000000003</v>
          </cell>
          <cell r="P131">
            <v>566.13125000000002</v>
          </cell>
          <cell r="Q131">
            <v>1962.2765499999998</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1962.27655</v>
          </cell>
          <cell r="AU131" t="str">
            <v>JUN/12</v>
          </cell>
          <cell r="AV131" t="str">
            <v>Mônica Neves Cordeiro</v>
          </cell>
        </row>
        <row r="132">
          <cell r="A132" t="str">
            <v>2167/08</v>
          </cell>
          <cell r="B132" t="str">
            <v>Minimização da Parcela variável na CEMIG GT</v>
          </cell>
          <cell r="C132" t="str">
            <v>PEP</v>
          </cell>
          <cell r="D132">
            <v>568.54728999999998</v>
          </cell>
          <cell r="E132">
            <v>0</v>
          </cell>
          <cell r="F132">
            <v>0.92233000000000009</v>
          </cell>
          <cell r="G132">
            <v>1.1313</v>
          </cell>
          <cell r="H132">
            <v>0</v>
          </cell>
          <cell r="I132">
            <v>9.6269400000000012</v>
          </cell>
          <cell r="J132">
            <v>0</v>
          </cell>
          <cell r="K132">
            <v>616.90967000000001</v>
          </cell>
          <cell r="L132">
            <v>0</v>
          </cell>
          <cell r="M132">
            <v>0</v>
          </cell>
          <cell r="N132">
            <v>0</v>
          </cell>
          <cell r="O132">
            <v>667.47445999999991</v>
          </cell>
          <cell r="P132">
            <v>580.22785999999996</v>
          </cell>
          <cell r="Q132">
            <v>1864.6119900000003</v>
          </cell>
          <cell r="R132">
            <v>20.84273</v>
          </cell>
          <cell r="S132">
            <v>0</v>
          </cell>
          <cell r="T132">
            <v>0.92233000000000009</v>
          </cell>
          <cell r="U132">
            <v>1.1313</v>
          </cell>
          <cell r="V132">
            <v>0</v>
          </cell>
          <cell r="W132">
            <v>18.493029999999997</v>
          </cell>
          <cell r="X132">
            <v>0</v>
          </cell>
          <cell r="Y132">
            <v>0</v>
          </cell>
          <cell r="Z132">
            <v>0</v>
          </cell>
          <cell r="AA132">
            <v>0</v>
          </cell>
          <cell r="AB132">
            <v>0</v>
          </cell>
          <cell r="AC132">
            <v>0</v>
          </cell>
          <cell r="AD132">
            <v>41.389389999999999</v>
          </cell>
          <cell r="AE132">
            <v>41.389389999999999</v>
          </cell>
          <cell r="AF132">
            <v>621.66305</v>
          </cell>
          <cell r="AG132">
            <v>0</v>
          </cell>
          <cell r="AH132">
            <v>0</v>
          </cell>
          <cell r="AI132">
            <v>0</v>
          </cell>
          <cell r="AJ132">
            <v>0</v>
          </cell>
          <cell r="AK132">
            <v>9.5539699999999996</v>
          </cell>
          <cell r="AL132">
            <v>20.70421</v>
          </cell>
          <cell r="AM132">
            <v>0</v>
          </cell>
          <cell r="AN132">
            <v>0</v>
          </cell>
          <cell r="AO132">
            <v>0</v>
          </cell>
          <cell r="AP132">
            <v>0.77</v>
          </cell>
          <cell r="AQ132">
            <v>0</v>
          </cell>
          <cell r="AR132">
            <v>631.21702000000005</v>
          </cell>
          <cell r="AS132">
            <v>652.69123000000002</v>
          </cell>
          <cell r="AT132">
            <v>1308.7889700000001</v>
          </cell>
          <cell r="AU132" t="str">
            <v>JUN/12</v>
          </cell>
          <cell r="AV132" t="str">
            <v>Helder Godinho da Fonseca</v>
          </cell>
        </row>
        <row r="133">
          <cell r="A133" t="str">
            <v>2168/08</v>
          </cell>
          <cell r="B133" t="str">
            <v>Atendimento à Gerdau - Mina Várzea do Lopes</v>
          </cell>
          <cell r="C133" t="str">
            <v>PEP</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-3.5211799999999998</v>
          </cell>
          <cell r="W133">
            <v>0</v>
          </cell>
          <cell r="X133">
            <v>0</v>
          </cell>
          <cell r="Y133">
            <v>0</v>
          </cell>
          <cell r="Z133">
            <v>0</v>
          </cell>
          <cell r="AA133">
            <v>0</v>
          </cell>
          <cell r="AB133">
            <v>0</v>
          </cell>
          <cell r="AC133">
            <v>0</v>
          </cell>
          <cell r="AD133">
            <v>-3.5211799999999998</v>
          </cell>
          <cell r="AE133">
            <v>-3.5211799999999998</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t="str">
            <v>JUN/12</v>
          </cell>
          <cell r="AV133" t="str">
            <v>Ricardo César Costa Rocha</v>
          </cell>
        </row>
        <row r="134">
          <cell r="A134" t="str">
            <v>2180/09</v>
          </cell>
          <cell r="B134" t="str">
            <v>PCH Rio de Pedras-Const.Vert.,Tom.d'água e Ref.Estrutural</v>
          </cell>
          <cell r="C134" t="str">
            <v>ADI</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t="str">
            <v>JUN/12</v>
          </cell>
          <cell r="AV134" t="str">
            <v>Teresa Cristina Fusaro</v>
          </cell>
        </row>
        <row r="135">
          <cell r="A135" t="str">
            <v>2180/09</v>
          </cell>
          <cell r="B135" t="str">
            <v>PCH Rio de Pedras-Const.Vert.,Tom.d'água e Ref.Estrutural</v>
          </cell>
          <cell r="C135" t="str">
            <v>PEP</v>
          </cell>
          <cell r="D135">
            <v>17.780480000000001</v>
          </cell>
          <cell r="E135">
            <v>29.950329999999997</v>
          </cell>
          <cell r="F135">
            <v>18.00338</v>
          </cell>
          <cell r="G135">
            <v>87.254660000000001</v>
          </cell>
          <cell r="H135">
            <v>5340.2946399999992</v>
          </cell>
          <cell r="I135">
            <v>21.076429999999998</v>
          </cell>
          <cell r="J135">
            <v>238.36494999999999</v>
          </cell>
          <cell r="K135">
            <v>599.08767000000023</v>
          </cell>
          <cell r="L135">
            <v>185.49790999999999</v>
          </cell>
          <cell r="M135">
            <v>1490.6099399999998</v>
          </cell>
          <cell r="N135">
            <v>929.13914</v>
          </cell>
          <cell r="O135">
            <v>0</v>
          </cell>
          <cell r="P135">
            <v>5514.359919999999</v>
          </cell>
          <cell r="Q135">
            <v>8957.0595300000004</v>
          </cell>
          <cell r="R135">
            <v>17.780480000000001</v>
          </cell>
          <cell r="S135">
            <v>29.950330000000001</v>
          </cell>
          <cell r="T135">
            <v>10.609959999999999</v>
          </cell>
          <cell r="U135">
            <v>5.9657600000000004</v>
          </cell>
          <cell r="V135">
            <v>2069.77972</v>
          </cell>
          <cell r="W135">
            <v>556.60752000000002</v>
          </cell>
          <cell r="X135">
            <v>0</v>
          </cell>
          <cell r="Y135">
            <v>0</v>
          </cell>
          <cell r="Z135">
            <v>0</v>
          </cell>
          <cell r="AA135">
            <v>0</v>
          </cell>
          <cell r="AB135">
            <v>0</v>
          </cell>
          <cell r="AC135">
            <v>0</v>
          </cell>
          <cell r="AD135">
            <v>2690.6937699999994</v>
          </cell>
          <cell r="AE135">
            <v>2690.6937699999994</v>
          </cell>
          <cell r="AF135">
            <v>0</v>
          </cell>
          <cell r="AG135">
            <v>0</v>
          </cell>
          <cell r="AH135">
            <v>0</v>
          </cell>
          <cell r="AI135">
            <v>383.10764</v>
          </cell>
          <cell r="AJ135">
            <v>701.61795999999993</v>
          </cell>
          <cell r="AK135">
            <v>0</v>
          </cell>
          <cell r="AL135">
            <v>0</v>
          </cell>
          <cell r="AM135">
            <v>0</v>
          </cell>
          <cell r="AN135">
            <v>0</v>
          </cell>
          <cell r="AO135">
            <v>0</v>
          </cell>
          <cell r="AP135">
            <v>0</v>
          </cell>
          <cell r="AQ135">
            <v>0</v>
          </cell>
          <cell r="AR135">
            <v>1084.7256000000002</v>
          </cell>
          <cell r="AS135">
            <v>1084.7256</v>
          </cell>
          <cell r="AT135">
            <v>5612.9204899999995</v>
          </cell>
          <cell r="AU135" t="str">
            <v>JUN/12</v>
          </cell>
          <cell r="AV135" t="str">
            <v>Teresa Cristina Fusaro</v>
          </cell>
        </row>
        <row r="136">
          <cell r="A136" t="str">
            <v>2182/09</v>
          </cell>
          <cell r="B136" t="str">
            <v>SE Esmeraldas - Construção</v>
          </cell>
          <cell r="C136" t="str">
            <v>ADI</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t="str">
            <v>JUN/12</v>
          </cell>
          <cell r="AV136" t="str">
            <v>Ricardo César Costa Rocha</v>
          </cell>
        </row>
        <row r="137">
          <cell r="A137" t="str">
            <v>2182/09</v>
          </cell>
          <cell r="B137" t="str">
            <v>SE Esmeraldas - Construção</v>
          </cell>
          <cell r="C137" t="str">
            <v>PEP</v>
          </cell>
          <cell r="D137">
            <v>11272.425529999999</v>
          </cell>
          <cell r="E137">
            <v>1313.0477900000001</v>
          </cell>
          <cell r="F137">
            <v>3688.8123399999999</v>
          </cell>
          <cell r="G137">
            <v>1534.01783</v>
          </cell>
          <cell r="H137">
            <v>1058.8901599999999</v>
          </cell>
          <cell r="I137">
            <v>1176.0265099999999</v>
          </cell>
          <cell r="J137">
            <v>1344.84422</v>
          </cell>
          <cell r="K137">
            <v>4413.9540600000009</v>
          </cell>
          <cell r="L137">
            <v>3159.0068699999997</v>
          </cell>
          <cell r="M137">
            <v>3070.2093799999998</v>
          </cell>
          <cell r="N137">
            <v>2265.65816</v>
          </cell>
          <cell r="O137">
            <v>1485.9664799999998</v>
          </cell>
          <cell r="P137">
            <v>20043.220159999997</v>
          </cell>
          <cell r="Q137">
            <v>35782.859329999999</v>
          </cell>
          <cell r="R137">
            <v>1902.8584999999998</v>
          </cell>
          <cell r="S137">
            <v>978.21775000000002</v>
          </cell>
          <cell r="T137">
            <v>1890.7552900000001</v>
          </cell>
          <cell r="U137">
            <v>2283.5232499999997</v>
          </cell>
          <cell r="V137">
            <v>1907.6643199999996</v>
          </cell>
          <cell r="W137">
            <v>2386.7678800000003</v>
          </cell>
          <cell r="X137">
            <v>0</v>
          </cell>
          <cell r="Y137">
            <v>0</v>
          </cell>
          <cell r="Z137">
            <v>0</v>
          </cell>
          <cell r="AA137">
            <v>0</v>
          </cell>
          <cell r="AB137">
            <v>0</v>
          </cell>
          <cell r="AC137">
            <v>0</v>
          </cell>
          <cell r="AD137">
            <v>11349.786990000001</v>
          </cell>
          <cell r="AE137">
            <v>11349.786990000001</v>
          </cell>
          <cell r="AF137">
            <v>3966.5841799999998</v>
          </cell>
          <cell r="AG137">
            <v>69.051569999999998</v>
          </cell>
          <cell r="AH137">
            <v>2114.3148300000003</v>
          </cell>
          <cell r="AI137">
            <v>33.510170000000002</v>
          </cell>
          <cell r="AJ137">
            <v>171.31862000000001</v>
          </cell>
          <cell r="AK137">
            <v>46.607979999999998</v>
          </cell>
          <cell r="AL137">
            <v>109.41011</v>
          </cell>
          <cell r="AM137">
            <v>39.43385</v>
          </cell>
          <cell r="AN137">
            <v>143.29854999999998</v>
          </cell>
          <cell r="AO137">
            <v>314.26299999999998</v>
          </cell>
          <cell r="AP137">
            <v>28.894099999999998</v>
          </cell>
          <cell r="AQ137">
            <v>7.672019999999999</v>
          </cell>
          <cell r="AR137">
            <v>6401.3873499999991</v>
          </cell>
          <cell r="AS137">
            <v>7044.35898</v>
          </cell>
          <cell r="AT137">
            <v>20432.659019999999</v>
          </cell>
          <cell r="AU137" t="str">
            <v>JUN/12</v>
          </cell>
          <cell r="AV137" t="str">
            <v>Ricardo César Costa Rocha</v>
          </cell>
        </row>
        <row r="138">
          <cell r="A138" t="str">
            <v>2183/09</v>
          </cell>
          <cell r="B138" t="str">
            <v>Estudos de Viabilidade para a Subtransmissão - 2009</v>
          </cell>
          <cell r="C138" t="str">
            <v>PEP</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-21.7</v>
          </cell>
          <cell r="W138">
            <v>0</v>
          </cell>
          <cell r="X138">
            <v>0</v>
          </cell>
          <cell r="Y138">
            <v>0</v>
          </cell>
          <cell r="Z138">
            <v>0</v>
          </cell>
          <cell r="AA138">
            <v>0</v>
          </cell>
          <cell r="AB138">
            <v>0</v>
          </cell>
          <cell r="AC138">
            <v>0</v>
          </cell>
          <cell r="AD138">
            <v>-21.7</v>
          </cell>
          <cell r="AE138">
            <v>-21.7</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t="str">
            <v>JUN/12</v>
          </cell>
          <cell r="AV138" t="str">
            <v>Wellington Zakhia Soares</v>
          </cell>
        </row>
        <row r="139">
          <cell r="A139" t="str">
            <v>2185/09</v>
          </cell>
          <cell r="B139" t="str">
            <v>SE Três Marias - Aquis. E Reforma de Transformadores</v>
          </cell>
          <cell r="C139" t="str">
            <v>PEP</v>
          </cell>
          <cell r="D139">
            <v>0</v>
          </cell>
          <cell r="E139">
            <v>0</v>
          </cell>
          <cell r="F139">
            <v>10.03299</v>
          </cell>
          <cell r="G139">
            <v>64.259779999999992</v>
          </cell>
          <cell r="H139">
            <v>1.3774300000000002</v>
          </cell>
          <cell r="I139">
            <v>400.60149000000001</v>
          </cell>
          <cell r="J139">
            <v>91.542500000000004</v>
          </cell>
          <cell r="K139">
            <v>238.81858</v>
          </cell>
          <cell r="L139">
            <v>0</v>
          </cell>
          <cell r="M139">
            <v>0</v>
          </cell>
          <cell r="N139">
            <v>0</v>
          </cell>
          <cell r="O139">
            <v>115.22189999999999</v>
          </cell>
          <cell r="P139">
            <v>476.27168999999998</v>
          </cell>
          <cell r="Q139">
            <v>921.85466999999994</v>
          </cell>
          <cell r="R139">
            <v>0</v>
          </cell>
          <cell r="S139">
            <v>0</v>
          </cell>
          <cell r="T139">
            <v>10.03299</v>
          </cell>
          <cell r="U139">
            <v>64.259779999999992</v>
          </cell>
          <cell r="V139">
            <v>1.3774299999999999</v>
          </cell>
          <cell r="W139">
            <v>400.60149000000001</v>
          </cell>
          <cell r="X139">
            <v>0</v>
          </cell>
          <cell r="Y139">
            <v>0</v>
          </cell>
          <cell r="Z139">
            <v>0</v>
          </cell>
          <cell r="AA139">
            <v>0</v>
          </cell>
          <cell r="AB139">
            <v>0</v>
          </cell>
          <cell r="AC139">
            <v>0</v>
          </cell>
          <cell r="AD139">
            <v>476.27169000000004</v>
          </cell>
          <cell r="AE139">
            <v>476.27169000000004</v>
          </cell>
          <cell r="AF139">
            <v>172.08688999999998</v>
          </cell>
          <cell r="AG139">
            <v>0</v>
          </cell>
          <cell r="AH139">
            <v>0</v>
          </cell>
          <cell r="AI139">
            <v>0</v>
          </cell>
          <cell r="AJ139">
            <v>0</v>
          </cell>
          <cell r="AK139">
            <v>0</v>
          </cell>
          <cell r="AL139">
            <v>0</v>
          </cell>
          <cell r="AM139">
            <v>0</v>
          </cell>
          <cell r="AN139">
            <v>0</v>
          </cell>
          <cell r="AO139">
            <v>0</v>
          </cell>
          <cell r="AP139">
            <v>0</v>
          </cell>
          <cell r="AQ139">
            <v>0</v>
          </cell>
          <cell r="AR139">
            <v>172.08688999999998</v>
          </cell>
          <cell r="AS139">
            <v>172.08688999999998</v>
          </cell>
          <cell r="AT139">
            <v>921.85467000000006</v>
          </cell>
          <cell r="AU139" t="str">
            <v>JUN/12</v>
          </cell>
          <cell r="AV139" t="str">
            <v>Fernando Augusto de Campos</v>
          </cell>
        </row>
        <row r="140">
          <cell r="A140" t="str">
            <v>2189/09</v>
          </cell>
          <cell r="B140" t="str">
            <v>SE Jaboticatubas - Construção</v>
          </cell>
          <cell r="C140" t="str">
            <v>ADI</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t="str">
            <v>JUN/12</v>
          </cell>
          <cell r="AV140" t="str">
            <v>Ricardo César Costa Rocha</v>
          </cell>
        </row>
        <row r="141">
          <cell r="A141" t="str">
            <v>2189/09</v>
          </cell>
          <cell r="B141" t="str">
            <v>SE Jaboticatubas - Construção</v>
          </cell>
          <cell r="C141" t="str">
            <v>PEP</v>
          </cell>
          <cell r="D141">
            <v>7934.5350900000003</v>
          </cell>
          <cell r="E141">
            <v>903.00033000000008</v>
          </cell>
          <cell r="F141">
            <v>1524.00803</v>
          </cell>
          <cell r="G141">
            <v>5296.6140599999999</v>
          </cell>
          <cell r="H141">
            <v>1220.6825800000001</v>
          </cell>
          <cell r="I141">
            <v>1464.2293999999999</v>
          </cell>
          <cell r="J141">
            <v>1541.4343699999999</v>
          </cell>
          <cell r="K141">
            <v>5023.9170999999997</v>
          </cell>
          <cell r="L141">
            <v>3857.2807099999995</v>
          </cell>
          <cell r="M141">
            <v>3361.2081800000001</v>
          </cell>
          <cell r="N141">
            <v>2690.6444000000001</v>
          </cell>
          <cell r="O141">
            <v>1804.0007699999999</v>
          </cell>
          <cell r="P141">
            <v>18343.069490000002</v>
          </cell>
          <cell r="Q141">
            <v>36621.555020000007</v>
          </cell>
          <cell r="R141">
            <v>438.99679000000003</v>
          </cell>
          <cell r="S141">
            <v>967.85911999999973</v>
          </cell>
          <cell r="T141">
            <v>1216.4162399999998</v>
          </cell>
          <cell r="U141">
            <v>1933.2028</v>
          </cell>
          <cell r="V141">
            <v>677.26274000000001</v>
          </cell>
          <cell r="W141">
            <v>1739.3340800000001</v>
          </cell>
          <cell r="X141">
            <v>0</v>
          </cell>
          <cell r="Y141">
            <v>0</v>
          </cell>
          <cell r="Z141">
            <v>0</v>
          </cell>
          <cell r="AA141">
            <v>0</v>
          </cell>
          <cell r="AB141">
            <v>0</v>
          </cell>
          <cell r="AC141">
            <v>0</v>
          </cell>
          <cell r="AD141">
            <v>6973.0717700000005</v>
          </cell>
          <cell r="AE141">
            <v>6973.0717700000005</v>
          </cell>
          <cell r="AF141">
            <v>4451.2582400000001</v>
          </cell>
          <cell r="AG141">
            <v>29.04982</v>
          </cell>
          <cell r="AH141">
            <v>555.79636999999991</v>
          </cell>
          <cell r="AI141">
            <v>59.77684</v>
          </cell>
          <cell r="AJ141">
            <v>4947.2441199999994</v>
          </cell>
          <cell r="AK141">
            <v>97.409540000000021</v>
          </cell>
          <cell r="AL141">
            <v>237.77322000000001</v>
          </cell>
          <cell r="AM141">
            <v>472.31531999999999</v>
          </cell>
          <cell r="AN141">
            <v>734.59897999999998</v>
          </cell>
          <cell r="AO141">
            <v>109.73481999999998</v>
          </cell>
          <cell r="AP141">
            <v>74.391269999999992</v>
          </cell>
          <cell r="AQ141">
            <v>132.05842999999999</v>
          </cell>
          <cell r="AR141">
            <v>10140.534929999996</v>
          </cell>
          <cell r="AS141">
            <v>11901.406969999998</v>
          </cell>
          <cell r="AT141">
            <v>24451.60022</v>
          </cell>
          <cell r="AU141" t="str">
            <v>JUN/12</v>
          </cell>
          <cell r="AV141" t="str">
            <v>Ricardo César Costa Rocha</v>
          </cell>
        </row>
        <row r="142">
          <cell r="A142" t="str">
            <v>2192/09</v>
          </cell>
          <cell r="B142" t="str">
            <v>Adequação Ambiental na CI/Q14 - Prédios 06/09 e Calderaria</v>
          </cell>
          <cell r="C142" t="str">
            <v>PEP</v>
          </cell>
          <cell r="D142">
            <v>17.40607</v>
          </cell>
          <cell r="E142">
            <v>17.406029999999998</v>
          </cell>
          <cell r="F142">
            <v>17.40607</v>
          </cell>
          <cell r="G142">
            <v>17.406029999999998</v>
          </cell>
          <cell r="H142">
            <v>17.40607</v>
          </cell>
          <cell r="I142">
            <v>17.406029999999998</v>
          </cell>
          <cell r="J142">
            <v>17.40607</v>
          </cell>
          <cell r="K142">
            <v>17.406029999999998</v>
          </cell>
          <cell r="L142">
            <v>17.40607</v>
          </cell>
          <cell r="M142">
            <v>17.406029999999998</v>
          </cell>
          <cell r="N142">
            <v>17.40607</v>
          </cell>
          <cell r="O142">
            <v>17.406029999999998</v>
          </cell>
          <cell r="P142">
            <v>104.43629999999999</v>
          </cell>
          <cell r="Q142">
            <v>208.87260000000001</v>
          </cell>
          <cell r="R142">
            <v>8.7296899999999997</v>
          </cell>
          <cell r="S142">
            <v>8.9255800000000001</v>
          </cell>
          <cell r="T142">
            <v>0.16891999999999999</v>
          </cell>
          <cell r="U142">
            <v>2.2069800000000002</v>
          </cell>
          <cell r="V142">
            <v>101.15139000000001</v>
          </cell>
          <cell r="W142">
            <v>48.420749999999998</v>
          </cell>
          <cell r="X142">
            <v>0</v>
          </cell>
          <cell r="Y142">
            <v>0</v>
          </cell>
          <cell r="Z142">
            <v>0</v>
          </cell>
          <cell r="AA142">
            <v>0</v>
          </cell>
          <cell r="AB142">
            <v>0</v>
          </cell>
          <cell r="AC142">
            <v>0</v>
          </cell>
          <cell r="AD142">
            <v>169.60330999999999</v>
          </cell>
          <cell r="AE142">
            <v>169.60330999999999</v>
          </cell>
          <cell r="AF142">
            <v>37.241410000000002</v>
          </cell>
          <cell r="AG142">
            <v>0</v>
          </cell>
          <cell r="AH142">
            <v>0</v>
          </cell>
          <cell r="AI142">
            <v>0</v>
          </cell>
          <cell r="AJ142">
            <v>0</v>
          </cell>
          <cell r="AK142">
            <v>0</v>
          </cell>
          <cell r="AL142">
            <v>0</v>
          </cell>
          <cell r="AM142">
            <v>0</v>
          </cell>
          <cell r="AN142">
            <v>0</v>
          </cell>
          <cell r="AO142">
            <v>0</v>
          </cell>
          <cell r="AP142">
            <v>0</v>
          </cell>
          <cell r="AQ142">
            <v>0</v>
          </cell>
          <cell r="AR142">
            <v>37.241410000000002</v>
          </cell>
          <cell r="AS142">
            <v>37.241410000000002</v>
          </cell>
          <cell r="AT142">
            <v>208.87260000000001</v>
          </cell>
          <cell r="AU142" t="str">
            <v>JUN/12</v>
          </cell>
          <cell r="AV142" t="str">
            <v>Carlos Alberto Coelho</v>
          </cell>
        </row>
        <row r="143">
          <cell r="A143" t="str">
            <v>2193/09</v>
          </cell>
          <cell r="B143" t="str">
            <v>Adequação Ambiental na Oficina de Transformadores</v>
          </cell>
          <cell r="C143" t="str">
            <v>PEP</v>
          </cell>
          <cell r="D143">
            <v>120</v>
          </cell>
          <cell r="E143">
            <v>80</v>
          </cell>
          <cell r="F143">
            <v>80</v>
          </cell>
          <cell r="G143">
            <v>180</v>
          </cell>
          <cell r="H143">
            <v>96.810389999999998</v>
          </cell>
          <cell r="I143">
            <v>0</v>
          </cell>
          <cell r="J143">
            <v>0</v>
          </cell>
          <cell r="K143">
            <v>0</v>
          </cell>
          <cell r="L143">
            <v>0</v>
          </cell>
          <cell r="M143">
            <v>0</v>
          </cell>
          <cell r="N143">
            <v>0</v>
          </cell>
          <cell r="O143">
            <v>0</v>
          </cell>
          <cell r="P143">
            <v>556.81038999999998</v>
          </cell>
          <cell r="Q143">
            <v>556.81038999999998</v>
          </cell>
          <cell r="R143">
            <v>59.746539999999996</v>
          </cell>
          <cell r="S143">
            <v>114.83794999999999</v>
          </cell>
          <cell r="T143">
            <v>60.874379999999995</v>
          </cell>
          <cell r="U143">
            <v>23.27711</v>
          </cell>
          <cell r="V143">
            <v>89.055340000000001</v>
          </cell>
          <cell r="W143">
            <v>89.596760000000003</v>
          </cell>
          <cell r="X143">
            <v>0</v>
          </cell>
          <cell r="Y143">
            <v>0</v>
          </cell>
          <cell r="Z143">
            <v>0</v>
          </cell>
          <cell r="AA143">
            <v>0</v>
          </cell>
          <cell r="AB143">
            <v>0</v>
          </cell>
          <cell r="AC143">
            <v>0</v>
          </cell>
          <cell r="AD143">
            <v>437.38807999999995</v>
          </cell>
          <cell r="AE143">
            <v>437.38807999999995</v>
          </cell>
          <cell r="AF143">
            <v>51.86571</v>
          </cell>
          <cell r="AG143">
            <v>0</v>
          </cell>
          <cell r="AH143">
            <v>0</v>
          </cell>
          <cell r="AI143">
            <v>0</v>
          </cell>
          <cell r="AJ143">
            <v>0</v>
          </cell>
          <cell r="AK143">
            <v>0</v>
          </cell>
          <cell r="AL143">
            <v>0</v>
          </cell>
          <cell r="AM143">
            <v>0</v>
          </cell>
          <cell r="AN143">
            <v>0</v>
          </cell>
          <cell r="AO143">
            <v>0</v>
          </cell>
          <cell r="AP143">
            <v>0</v>
          </cell>
          <cell r="AQ143">
            <v>0</v>
          </cell>
          <cell r="AR143">
            <v>51.86571</v>
          </cell>
          <cell r="AS143">
            <v>51.86571</v>
          </cell>
          <cell r="AT143">
            <v>556.81038999999998</v>
          </cell>
          <cell r="AU143" t="str">
            <v>JUN/12</v>
          </cell>
          <cell r="AV143" t="str">
            <v>Carlos Alberto Coelho</v>
          </cell>
        </row>
        <row r="144">
          <cell r="A144" t="str">
            <v>2197/09</v>
          </cell>
          <cell r="B144" t="str">
            <v>Projeto Premiar - Projeto Especial de Manejo Int. Árvores e Redes</v>
          </cell>
          <cell r="C144" t="str">
            <v>PEP</v>
          </cell>
          <cell r="D144">
            <v>287.29218000000003</v>
          </cell>
          <cell r="E144">
            <v>287.29222000000004</v>
          </cell>
          <cell r="F144">
            <v>287.29219999999998</v>
          </cell>
          <cell r="G144">
            <v>287.29219999999998</v>
          </cell>
          <cell r="H144">
            <v>287.29219999999998</v>
          </cell>
          <cell r="I144">
            <v>187.29220999999998</v>
          </cell>
          <cell r="J144">
            <v>308.61914000000002</v>
          </cell>
          <cell r="K144">
            <v>205.84370000000001</v>
          </cell>
          <cell r="L144">
            <v>250</v>
          </cell>
          <cell r="M144">
            <v>250</v>
          </cell>
          <cell r="N144">
            <v>250</v>
          </cell>
          <cell r="O144">
            <v>350</v>
          </cell>
          <cell r="P144">
            <v>1623.7532099999999</v>
          </cell>
          <cell r="Q144">
            <v>3238.21605</v>
          </cell>
          <cell r="R144">
            <v>408.51442000000003</v>
          </cell>
          <cell r="S144">
            <v>176.53310999999999</v>
          </cell>
          <cell r="T144">
            <v>260.77035000000001</v>
          </cell>
          <cell r="U144">
            <v>188.38995999999997</v>
          </cell>
          <cell r="V144">
            <v>659.8757700000001</v>
          </cell>
          <cell r="W144">
            <v>444.30042999999995</v>
          </cell>
          <cell r="X144">
            <v>0</v>
          </cell>
          <cell r="Y144">
            <v>0</v>
          </cell>
          <cell r="Z144">
            <v>0</v>
          </cell>
          <cell r="AA144">
            <v>0</v>
          </cell>
          <cell r="AB144">
            <v>0</v>
          </cell>
          <cell r="AC144">
            <v>0</v>
          </cell>
          <cell r="AD144">
            <v>2138.3840399999999</v>
          </cell>
          <cell r="AE144">
            <v>2138.3840399999999</v>
          </cell>
          <cell r="AF144">
            <v>213.86266000000001</v>
          </cell>
          <cell r="AG144">
            <v>0</v>
          </cell>
          <cell r="AH144">
            <v>0</v>
          </cell>
          <cell r="AI144">
            <v>0</v>
          </cell>
          <cell r="AJ144">
            <v>40.273009999999999</v>
          </cell>
          <cell r="AK144">
            <v>28.685459999999999</v>
          </cell>
          <cell r="AL144">
            <v>3.9090500000000001</v>
          </cell>
          <cell r="AM144">
            <v>16.52797</v>
          </cell>
          <cell r="AN144">
            <v>44.70966</v>
          </cell>
          <cell r="AO144">
            <v>0</v>
          </cell>
          <cell r="AP144">
            <v>0</v>
          </cell>
          <cell r="AQ144">
            <v>0</v>
          </cell>
          <cell r="AR144">
            <v>282.82112999999998</v>
          </cell>
          <cell r="AS144">
            <v>347.96781000000004</v>
          </cell>
          <cell r="AT144">
            <v>3238.21693</v>
          </cell>
          <cell r="AU144" t="str">
            <v>JUN/12</v>
          </cell>
          <cell r="AV144" t="str">
            <v>Carlos Alberto Coelho</v>
          </cell>
        </row>
        <row r="145">
          <cell r="A145" t="str">
            <v>2199/09</v>
          </cell>
          <cell r="B145" t="str">
            <v>Construção LD São Gonçalo do Pará - Itaúna 1</v>
          </cell>
          <cell r="C145" t="str">
            <v>PEP</v>
          </cell>
          <cell r="D145">
            <v>1265.9013699999998</v>
          </cell>
          <cell r="E145">
            <v>321.52644000000004</v>
          </cell>
          <cell r="F145">
            <v>312.54201</v>
          </cell>
          <cell r="G145">
            <v>310.48935</v>
          </cell>
          <cell r="H145">
            <v>276.19009</v>
          </cell>
          <cell r="I145">
            <v>276.19009999999997</v>
          </cell>
          <cell r="J145">
            <v>276.19008999999994</v>
          </cell>
          <cell r="K145">
            <v>276.19009</v>
          </cell>
          <cell r="L145">
            <v>357.45893999999998</v>
          </cell>
          <cell r="M145">
            <v>276.19009</v>
          </cell>
          <cell r="N145">
            <v>276.19009</v>
          </cell>
          <cell r="O145">
            <v>276.19009999999997</v>
          </cell>
          <cell r="P145">
            <v>2762.8393600000004</v>
          </cell>
          <cell r="Q145">
            <v>4501.2487599999995</v>
          </cell>
          <cell r="R145">
            <v>859.84001999999998</v>
          </cell>
          <cell r="S145">
            <v>121.69053</v>
          </cell>
          <cell r="T145">
            <v>8.0532700000000013</v>
          </cell>
          <cell r="U145">
            <v>93.891450000000006</v>
          </cell>
          <cell r="V145">
            <v>6.7233800000000024</v>
          </cell>
          <cell r="W145">
            <v>-836.52679999999998</v>
          </cell>
          <cell r="X145">
            <v>0</v>
          </cell>
          <cell r="Y145">
            <v>0</v>
          </cell>
          <cell r="Z145">
            <v>0</v>
          </cell>
          <cell r="AA145">
            <v>0</v>
          </cell>
          <cell r="AB145">
            <v>0</v>
          </cell>
          <cell r="AC145">
            <v>0</v>
          </cell>
          <cell r="AD145">
            <v>253.67185000000001</v>
          </cell>
          <cell r="AE145">
            <v>253.67185000000001</v>
          </cell>
          <cell r="AF145">
            <v>150.8296</v>
          </cell>
          <cell r="AG145">
            <v>3.8999999999999999E-4</v>
          </cell>
          <cell r="AH145">
            <v>0</v>
          </cell>
          <cell r="AI145">
            <v>0</v>
          </cell>
          <cell r="AJ145">
            <v>0.30325000000000002</v>
          </cell>
          <cell r="AK145">
            <v>0</v>
          </cell>
          <cell r="AL145">
            <v>0</v>
          </cell>
          <cell r="AM145">
            <v>0</v>
          </cell>
          <cell r="AN145">
            <v>9.11069</v>
          </cell>
          <cell r="AO145">
            <v>0</v>
          </cell>
          <cell r="AP145">
            <v>0</v>
          </cell>
          <cell r="AQ145">
            <v>0</v>
          </cell>
          <cell r="AR145">
            <v>151.13324</v>
          </cell>
          <cell r="AS145">
            <v>160.24393000000001</v>
          </cell>
          <cell r="AT145">
            <v>3314.2811500000003</v>
          </cell>
          <cell r="AU145" t="str">
            <v>JUN/12</v>
          </cell>
          <cell r="AV145" t="str">
            <v>Ricardo César Costa Rocha</v>
          </cell>
        </row>
        <row r="146">
          <cell r="A146" t="str">
            <v>2202/09</v>
          </cell>
          <cell r="B146" t="str">
            <v>Regulação, Autom., Prot. Controle - AG/NT</v>
          </cell>
          <cell r="C146" t="str">
            <v>PEP</v>
          </cell>
          <cell r="D146">
            <v>0</v>
          </cell>
          <cell r="E146">
            <v>0</v>
          </cell>
          <cell r="F146">
            <v>0</v>
          </cell>
          <cell r="G146">
            <v>0</v>
          </cell>
          <cell r="H146">
            <v>0</v>
          </cell>
          <cell r="I146">
            <v>0</v>
          </cell>
          <cell r="J146">
            <v>0</v>
          </cell>
          <cell r="K146">
            <v>18.2</v>
          </cell>
          <cell r="L146">
            <v>0</v>
          </cell>
          <cell r="M146">
            <v>36.437870000000004</v>
          </cell>
          <cell r="N146">
            <v>0</v>
          </cell>
          <cell r="O146">
            <v>0</v>
          </cell>
          <cell r="P146">
            <v>0</v>
          </cell>
          <cell r="Q146">
            <v>54.637869999999999</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54.637869999999999</v>
          </cell>
          <cell r="AU146" t="str">
            <v>JUN/12</v>
          </cell>
          <cell r="AV146" t="str">
            <v>Carlos Augusto Venturim CasaGrande</v>
          </cell>
        </row>
        <row r="147">
          <cell r="A147" t="str">
            <v>2208/09</v>
          </cell>
          <cell r="B147" t="str">
            <v>CTGE - Conj. Turbinas, Gerador/Equip. Aux. da AG/LE/2009</v>
          </cell>
          <cell r="C147" t="str">
            <v>PEP</v>
          </cell>
          <cell r="D147">
            <v>0</v>
          </cell>
          <cell r="E147">
            <v>0</v>
          </cell>
          <cell r="F147">
            <v>0</v>
          </cell>
          <cell r="G147">
            <v>0</v>
          </cell>
          <cell r="H147">
            <v>0</v>
          </cell>
          <cell r="I147">
            <v>0</v>
          </cell>
          <cell r="J147">
            <v>6</v>
          </cell>
          <cell r="K147">
            <v>7.4668000000000001</v>
          </cell>
          <cell r="L147">
            <v>0</v>
          </cell>
          <cell r="M147">
            <v>0</v>
          </cell>
          <cell r="N147">
            <v>0</v>
          </cell>
          <cell r="O147">
            <v>0</v>
          </cell>
          <cell r="P147">
            <v>0</v>
          </cell>
          <cell r="Q147">
            <v>13.466799999999999</v>
          </cell>
          <cell r="R147">
            <v>0</v>
          </cell>
          <cell r="S147">
            <v>0</v>
          </cell>
          <cell r="T147">
            <v>0</v>
          </cell>
          <cell r="U147">
            <v>0</v>
          </cell>
          <cell r="V147">
            <v>6.6849999999999996</v>
          </cell>
          <cell r="W147">
            <v>-2.0000000000003126E-2</v>
          </cell>
          <cell r="X147">
            <v>0</v>
          </cell>
          <cell r="Y147">
            <v>0</v>
          </cell>
          <cell r="Z147">
            <v>0</v>
          </cell>
          <cell r="AA147">
            <v>0</v>
          </cell>
          <cell r="AB147">
            <v>0</v>
          </cell>
          <cell r="AC147">
            <v>0</v>
          </cell>
          <cell r="AD147">
            <v>6.6649999999999991</v>
          </cell>
          <cell r="AE147">
            <v>6.6649999999999991</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13.466799999999999</v>
          </cell>
          <cell r="AU147" t="str">
            <v>JUN/12</v>
          </cell>
          <cell r="AV147" t="str">
            <v>Jarbas Oliveira de Carvalho</v>
          </cell>
        </row>
        <row r="148">
          <cell r="A148" t="str">
            <v>2210/09</v>
          </cell>
          <cell r="B148" t="str">
            <v>CTGE - Conj. Turbinas, Gerador/Equip. Aux. da AG/TA/2009</v>
          </cell>
          <cell r="C148" t="str">
            <v>PEP</v>
          </cell>
          <cell r="D148">
            <v>0</v>
          </cell>
          <cell r="E148">
            <v>0</v>
          </cell>
          <cell r="F148">
            <v>454.42334999999997</v>
          </cell>
          <cell r="G148">
            <v>0</v>
          </cell>
          <cell r="H148">
            <v>0</v>
          </cell>
          <cell r="I148">
            <v>0</v>
          </cell>
          <cell r="J148">
            <v>0</v>
          </cell>
          <cell r="K148">
            <v>0</v>
          </cell>
          <cell r="L148">
            <v>0</v>
          </cell>
          <cell r="M148">
            <v>1531.7201699999998</v>
          </cell>
          <cell r="N148">
            <v>0</v>
          </cell>
          <cell r="O148">
            <v>333.47183000000001</v>
          </cell>
          <cell r="P148">
            <v>454.42334999999997</v>
          </cell>
          <cell r="Q148">
            <v>2319.61535</v>
          </cell>
          <cell r="R148">
            <v>0</v>
          </cell>
          <cell r="S148">
            <v>0</v>
          </cell>
          <cell r="T148">
            <v>454.42334999999997</v>
          </cell>
          <cell r="U148">
            <v>0</v>
          </cell>
          <cell r="V148">
            <v>0</v>
          </cell>
          <cell r="W148">
            <v>0</v>
          </cell>
          <cell r="X148">
            <v>0</v>
          </cell>
          <cell r="Y148">
            <v>0</v>
          </cell>
          <cell r="Z148">
            <v>0</v>
          </cell>
          <cell r="AA148">
            <v>0</v>
          </cell>
          <cell r="AB148">
            <v>0</v>
          </cell>
          <cell r="AC148">
            <v>0</v>
          </cell>
          <cell r="AD148">
            <v>454.42334999999997</v>
          </cell>
          <cell r="AE148">
            <v>454.42334999999997</v>
          </cell>
          <cell r="AF148">
            <v>1531.7201700000001</v>
          </cell>
          <cell r="AG148">
            <v>0</v>
          </cell>
          <cell r="AH148">
            <v>0</v>
          </cell>
          <cell r="AI148">
            <v>0</v>
          </cell>
          <cell r="AJ148">
            <v>0</v>
          </cell>
          <cell r="AK148">
            <v>0</v>
          </cell>
          <cell r="AL148">
            <v>0</v>
          </cell>
          <cell r="AM148">
            <v>0</v>
          </cell>
          <cell r="AN148">
            <v>0</v>
          </cell>
          <cell r="AO148">
            <v>0</v>
          </cell>
          <cell r="AP148">
            <v>0</v>
          </cell>
          <cell r="AQ148">
            <v>0</v>
          </cell>
          <cell r="AR148">
            <v>1531.7201700000001</v>
          </cell>
          <cell r="AS148">
            <v>1531.7201700000001</v>
          </cell>
          <cell r="AT148">
            <v>2319.61535</v>
          </cell>
          <cell r="AU148" t="str">
            <v>JUN/12</v>
          </cell>
          <cell r="AV148" t="str">
            <v>Cornélio Antônio Pereira</v>
          </cell>
        </row>
        <row r="149">
          <cell r="A149" t="str">
            <v>2220/09</v>
          </cell>
          <cell r="B149" t="str">
            <v>Construção de Muro no Jatobá - CDM/Q2</v>
          </cell>
          <cell r="C149" t="str">
            <v>ORD</v>
          </cell>
          <cell r="D149">
            <v>0</v>
          </cell>
          <cell r="E149">
            <v>0</v>
          </cell>
          <cell r="F149">
            <v>0</v>
          </cell>
          <cell r="G149">
            <v>127.87602000000001</v>
          </cell>
          <cell r="H149">
            <v>115.5</v>
          </cell>
          <cell r="I149">
            <v>0</v>
          </cell>
          <cell r="J149">
            <v>0</v>
          </cell>
          <cell r="K149">
            <v>0</v>
          </cell>
          <cell r="L149">
            <v>0</v>
          </cell>
          <cell r="M149">
            <v>0</v>
          </cell>
          <cell r="N149">
            <v>0</v>
          </cell>
          <cell r="O149">
            <v>0</v>
          </cell>
          <cell r="P149">
            <v>243.37602000000001</v>
          </cell>
          <cell r="Q149">
            <v>243.37602000000001</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243.37601999999998</v>
          </cell>
          <cell r="AU149" t="str">
            <v>JUN/12</v>
          </cell>
          <cell r="AV149" t="str">
            <v>Marcelo Alkmin Ferreira de Pádua</v>
          </cell>
        </row>
        <row r="150">
          <cell r="A150" t="str">
            <v>2221/09</v>
          </cell>
          <cell r="B150" t="str">
            <v>Ampliação da SE Uberlândia 7</v>
          </cell>
          <cell r="C150" t="str">
            <v>ADI</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t="str">
            <v>JUN/12</v>
          </cell>
          <cell r="AV150" t="str">
            <v>Ricardo César Costa Rocha</v>
          </cell>
        </row>
        <row r="151">
          <cell r="A151" t="str">
            <v>2221/09</v>
          </cell>
          <cell r="B151" t="str">
            <v>Ampliação da SE Uberlândia 7</v>
          </cell>
          <cell r="C151" t="str">
            <v>PEP</v>
          </cell>
          <cell r="D151">
            <v>503.89832000000001</v>
          </cell>
          <cell r="E151">
            <v>457.28217999999998</v>
          </cell>
          <cell r="F151">
            <v>579.42100000000005</v>
          </cell>
          <cell r="G151">
            <v>441.44427000000002</v>
          </cell>
          <cell r="H151">
            <v>441.44427000000002</v>
          </cell>
          <cell r="I151">
            <v>441.44425999999999</v>
          </cell>
          <cell r="J151">
            <v>441.44425000000001</v>
          </cell>
          <cell r="K151">
            <v>441.44427000000002</v>
          </cell>
          <cell r="L151">
            <v>441.44427000000002</v>
          </cell>
          <cell r="M151">
            <v>441.44425999999999</v>
          </cell>
          <cell r="N151">
            <v>441.44425000000001</v>
          </cell>
          <cell r="O151">
            <v>441.44427000000002</v>
          </cell>
          <cell r="P151">
            <v>2864.9342999999999</v>
          </cell>
          <cell r="Q151">
            <v>5513.59987</v>
          </cell>
          <cell r="R151">
            <v>164.88393999999997</v>
          </cell>
          <cell r="S151">
            <v>62.587259999999993</v>
          </cell>
          <cell r="T151">
            <v>343.35087000000004</v>
          </cell>
          <cell r="U151">
            <v>302.37648000000002</v>
          </cell>
          <cell r="V151">
            <v>287.95773000000003</v>
          </cell>
          <cell r="W151">
            <v>1449.99539</v>
          </cell>
          <cell r="X151">
            <v>0</v>
          </cell>
          <cell r="Y151">
            <v>0</v>
          </cell>
          <cell r="Z151">
            <v>0</v>
          </cell>
          <cell r="AA151">
            <v>0</v>
          </cell>
          <cell r="AB151">
            <v>0</v>
          </cell>
          <cell r="AC151">
            <v>0</v>
          </cell>
          <cell r="AD151">
            <v>2611.1516700000002</v>
          </cell>
          <cell r="AE151">
            <v>2611.1516700000002</v>
          </cell>
          <cell r="AF151">
            <v>0</v>
          </cell>
          <cell r="AG151">
            <v>0</v>
          </cell>
          <cell r="AH151">
            <v>0</v>
          </cell>
          <cell r="AI151">
            <v>0</v>
          </cell>
          <cell r="AJ151">
            <v>0</v>
          </cell>
          <cell r="AK151">
            <v>182.76617000000002</v>
          </cell>
          <cell r="AL151">
            <v>0</v>
          </cell>
          <cell r="AM151">
            <v>0</v>
          </cell>
          <cell r="AN151">
            <v>0</v>
          </cell>
          <cell r="AO151">
            <v>0</v>
          </cell>
          <cell r="AP151">
            <v>523.46141</v>
          </cell>
          <cell r="AQ151">
            <v>27.784189999999999</v>
          </cell>
          <cell r="AR151">
            <v>182.76617000000002</v>
          </cell>
          <cell r="AS151">
            <v>734.01176999999996</v>
          </cell>
          <cell r="AT151">
            <v>5297.12565</v>
          </cell>
          <cell r="AU151" t="str">
            <v>JUN/12</v>
          </cell>
          <cell r="AV151" t="str">
            <v>Ricardo César Costa Rocha</v>
          </cell>
        </row>
        <row r="152">
          <cell r="A152" t="str">
            <v>2222/09</v>
          </cell>
          <cell r="B152" t="str">
            <v>Reforço para a Região de Poté</v>
          </cell>
          <cell r="C152" t="str">
            <v>ADI</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t="str">
            <v>JUN/12</v>
          </cell>
          <cell r="AV152" t="str">
            <v>Ricardo César Costa Rocha</v>
          </cell>
        </row>
        <row r="153">
          <cell r="A153" t="str">
            <v>2222/09</v>
          </cell>
          <cell r="B153" t="str">
            <v>Reforço para a Região de Poté</v>
          </cell>
          <cell r="C153" t="str">
            <v>PEP</v>
          </cell>
          <cell r="D153">
            <v>125.48751000000001</v>
          </cell>
          <cell r="E153">
            <v>109.05076</v>
          </cell>
          <cell r="F153">
            <v>135.33276000000001</v>
          </cell>
          <cell r="G153">
            <v>119.87276</v>
          </cell>
          <cell r="H153">
            <v>130.69476</v>
          </cell>
          <cell r="I153">
            <v>139.97076000000001</v>
          </cell>
          <cell r="J153">
            <v>150.79275999999999</v>
          </cell>
          <cell r="K153">
            <v>382.69275999999996</v>
          </cell>
          <cell r="L153">
            <v>305.39276000000001</v>
          </cell>
          <cell r="M153">
            <v>259.01275999999996</v>
          </cell>
          <cell r="N153">
            <v>243.55276000000001</v>
          </cell>
          <cell r="O153">
            <v>166.25276000000002</v>
          </cell>
          <cell r="P153">
            <v>760.40930999999989</v>
          </cell>
          <cell r="Q153">
            <v>2268.1058699999999</v>
          </cell>
          <cell r="R153">
            <v>806.92812000000015</v>
          </cell>
          <cell r="S153">
            <v>253.98055000000002</v>
          </cell>
          <cell r="T153">
            <v>113.17717999999996</v>
          </cell>
          <cell r="U153">
            <v>167.90324000000001</v>
          </cell>
          <cell r="V153">
            <v>547.27919000000009</v>
          </cell>
          <cell r="W153">
            <v>52.333280000000002</v>
          </cell>
          <cell r="X153">
            <v>0</v>
          </cell>
          <cell r="Y153">
            <v>0</v>
          </cell>
          <cell r="Z153">
            <v>0</v>
          </cell>
          <cell r="AA153">
            <v>0</v>
          </cell>
          <cell r="AB153">
            <v>0</v>
          </cell>
          <cell r="AC153">
            <v>0</v>
          </cell>
          <cell r="AD153">
            <v>1941.6015599999996</v>
          </cell>
          <cell r="AE153">
            <v>1941.6015599999996</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2242.3931199999997</v>
          </cell>
          <cell r="AU153" t="str">
            <v>JUN/12</v>
          </cell>
          <cell r="AV153" t="str">
            <v>Ricardo César Costa Rocha</v>
          </cell>
        </row>
        <row r="154">
          <cell r="A154" t="str">
            <v>2223/09</v>
          </cell>
          <cell r="B154" t="str">
            <v>Reforço para a Região de Pai Joaquim e Perdizes</v>
          </cell>
          <cell r="C154" t="str">
            <v>PEP</v>
          </cell>
          <cell r="D154">
            <v>490.48183</v>
          </cell>
          <cell r="E154">
            <v>490.48176999999998</v>
          </cell>
          <cell r="F154">
            <v>518.12373000000002</v>
          </cell>
          <cell r="G154">
            <v>750.48175000000003</v>
          </cell>
          <cell r="H154">
            <v>1056.8627900000001</v>
          </cell>
          <cell r="I154">
            <v>2278.3555899999997</v>
          </cell>
          <cell r="J154">
            <v>731.36177999999995</v>
          </cell>
          <cell r="K154">
            <v>731.36174000000005</v>
          </cell>
          <cell r="L154">
            <v>740.64766999999995</v>
          </cell>
          <cell r="M154">
            <v>731.36179000000004</v>
          </cell>
          <cell r="N154">
            <v>731.36174000000005</v>
          </cell>
          <cell r="O154">
            <v>731.36177999999995</v>
          </cell>
          <cell r="P154">
            <v>5584.7874599999996</v>
          </cell>
          <cell r="Q154">
            <v>9982.2439599999998</v>
          </cell>
          <cell r="R154">
            <v>15.56784</v>
          </cell>
          <cell r="S154">
            <v>6.3870399999999998</v>
          </cell>
          <cell r="T154">
            <v>182.95172999999997</v>
          </cell>
          <cell r="U154">
            <v>237.40427</v>
          </cell>
          <cell r="V154">
            <v>329.42689000000007</v>
          </cell>
          <cell r="W154">
            <v>19.747829999999997</v>
          </cell>
          <cell r="X154">
            <v>0</v>
          </cell>
          <cell r="Y154">
            <v>0</v>
          </cell>
          <cell r="Z154">
            <v>0</v>
          </cell>
          <cell r="AA154">
            <v>0</v>
          </cell>
          <cell r="AB154">
            <v>0</v>
          </cell>
          <cell r="AC154">
            <v>0</v>
          </cell>
          <cell r="AD154">
            <v>791.48559999999986</v>
          </cell>
          <cell r="AE154">
            <v>791.48559999999986</v>
          </cell>
          <cell r="AF154">
            <v>0</v>
          </cell>
          <cell r="AG154">
            <v>0</v>
          </cell>
          <cell r="AH154">
            <v>0</v>
          </cell>
          <cell r="AI154">
            <v>0.90190999999999999</v>
          </cell>
          <cell r="AJ154">
            <v>30.228970000000004</v>
          </cell>
          <cell r="AK154">
            <v>2215.20028</v>
          </cell>
          <cell r="AL154">
            <v>0</v>
          </cell>
          <cell r="AM154">
            <v>1907.6668999999999</v>
          </cell>
          <cell r="AN154">
            <v>9.2858900000000002</v>
          </cell>
          <cell r="AO154">
            <v>623.90599999999995</v>
          </cell>
          <cell r="AP154">
            <v>517.05557999999996</v>
          </cell>
          <cell r="AQ154">
            <v>0</v>
          </cell>
          <cell r="AR154">
            <v>2246.3311599999997</v>
          </cell>
          <cell r="AS154">
            <v>5304.2455300000001</v>
          </cell>
          <cell r="AT154">
            <v>7812.8213899999992</v>
          </cell>
          <cell r="AU154" t="str">
            <v>JUN/12</v>
          </cell>
          <cell r="AV154" t="str">
            <v>Ricardo César Costa Rocha</v>
          </cell>
        </row>
        <row r="155">
          <cell r="A155" t="str">
            <v>2224/09</v>
          </cell>
          <cell r="B155" t="str">
            <v>Expansão e Reforço-Plano 466-Ampliação SE Uberaba 1</v>
          </cell>
          <cell r="C155" t="str">
            <v>ADI</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t="str">
            <v>JUN/12</v>
          </cell>
          <cell r="AV155" t="str">
            <v>Ricardo César Costa Rocha</v>
          </cell>
        </row>
        <row r="156">
          <cell r="A156" t="str">
            <v>2224/09</v>
          </cell>
          <cell r="B156" t="str">
            <v>Expansão e Reforço-Plano 466-Ampliação SE Uberaba 1</v>
          </cell>
          <cell r="C156" t="str">
            <v>PEP</v>
          </cell>
          <cell r="D156">
            <v>541.3262299999999</v>
          </cell>
          <cell r="E156">
            <v>541.32623999999998</v>
          </cell>
          <cell r="F156">
            <v>541.3262299999999</v>
          </cell>
          <cell r="G156">
            <v>541.3262299999999</v>
          </cell>
          <cell r="H156">
            <v>541.32623999999998</v>
          </cell>
          <cell r="I156">
            <v>541.32623999999998</v>
          </cell>
          <cell r="J156">
            <v>541.3262299999999</v>
          </cell>
          <cell r="K156">
            <v>541.32623999999998</v>
          </cell>
          <cell r="L156">
            <v>541.3262299999999</v>
          </cell>
          <cell r="M156">
            <v>541.3262299999999</v>
          </cell>
          <cell r="N156">
            <v>541.32623999999998</v>
          </cell>
          <cell r="O156">
            <v>541.3262299999999</v>
          </cell>
          <cell r="P156">
            <v>3247.95741</v>
          </cell>
          <cell r="Q156">
            <v>6495.9148100000002</v>
          </cell>
          <cell r="R156">
            <v>460.66379999999992</v>
          </cell>
          <cell r="S156">
            <v>108.61136000000002</v>
          </cell>
          <cell r="T156">
            <v>793.68691000000001</v>
          </cell>
          <cell r="U156">
            <v>139.15366</v>
          </cell>
          <cell r="V156">
            <v>38.867109999999997</v>
          </cell>
          <cell r="W156">
            <v>2063.8059300000004</v>
          </cell>
          <cell r="X156">
            <v>0</v>
          </cell>
          <cell r="Y156">
            <v>0</v>
          </cell>
          <cell r="Z156">
            <v>0</v>
          </cell>
          <cell r="AA156">
            <v>0</v>
          </cell>
          <cell r="AB156">
            <v>0</v>
          </cell>
          <cell r="AC156">
            <v>0</v>
          </cell>
          <cell r="AD156">
            <v>3604.7887700000006</v>
          </cell>
          <cell r="AE156">
            <v>3604.7887700000006</v>
          </cell>
          <cell r="AF156">
            <v>0</v>
          </cell>
          <cell r="AG156">
            <v>0</v>
          </cell>
          <cell r="AH156">
            <v>0</v>
          </cell>
          <cell r="AI156">
            <v>0.39477999999999996</v>
          </cell>
          <cell r="AJ156">
            <v>0</v>
          </cell>
          <cell r="AK156">
            <v>145.78690999999998</v>
          </cell>
          <cell r="AL156">
            <v>17.432569999999998</v>
          </cell>
          <cell r="AM156">
            <v>0</v>
          </cell>
          <cell r="AN156">
            <v>0</v>
          </cell>
          <cell r="AO156">
            <v>0</v>
          </cell>
          <cell r="AP156">
            <v>2310.2192999999997</v>
          </cell>
          <cell r="AQ156">
            <v>0</v>
          </cell>
          <cell r="AR156">
            <v>146.18169</v>
          </cell>
          <cell r="AS156">
            <v>2473.83356</v>
          </cell>
          <cell r="AT156">
            <v>6495.9148100000002</v>
          </cell>
          <cell r="AU156" t="str">
            <v>JUN/12</v>
          </cell>
          <cell r="AV156" t="str">
            <v>Ricardo César Costa Rocha</v>
          </cell>
        </row>
        <row r="157">
          <cell r="A157" t="str">
            <v>2225/09</v>
          </cell>
          <cell r="B157" t="str">
            <v>Expansão e Reforço-Plano 652-Introd. 138 kV SE Itabirito</v>
          </cell>
          <cell r="C157" t="str">
            <v>ADI</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t="str">
            <v>JUN/12</v>
          </cell>
          <cell r="AV157" t="str">
            <v>Ricardo César Costa Rocha</v>
          </cell>
        </row>
        <row r="158">
          <cell r="A158" t="str">
            <v>2225/09</v>
          </cell>
          <cell r="B158" t="str">
            <v>Expansão e Reforço-Plano 652-Introd. 138 kV SE Itabirito</v>
          </cell>
          <cell r="C158" t="str">
            <v>PEP</v>
          </cell>
          <cell r="D158">
            <v>408.99491</v>
          </cell>
          <cell r="E158">
            <v>644.79998000000001</v>
          </cell>
          <cell r="F158">
            <v>716.33717000000001</v>
          </cell>
          <cell r="G158">
            <v>480.00078999999999</v>
          </cell>
          <cell r="H158">
            <v>2048.6061200000004</v>
          </cell>
          <cell r="I158">
            <v>6897.0884599999999</v>
          </cell>
          <cell r="J158">
            <v>699.22658000000001</v>
          </cell>
          <cell r="K158">
            <v>2447.2930099999999</v>
          </cell>
          <cell r="L158">
            <v>1953.02469</v>
          </cell>
          <cell r="M158">
            <v>1583.5640799999999</v>
          </cell>
          <cell r="N158">
            <v>1291.1989100000001</v>
          </cell>
          <cell r="O158">
            <v>885.25269000000003</v>
          </cell>
          <cell r="P158">
            <v>11195.827430000001</v>
          </cell>
          <cell r="Q158">
            <v>20055.38739</v>
          </cell>
          <cell r="R158">
            <v>1453.8738100000003</v>
          </cell>
          <cell r="S158">
            <v>276.37944000000005</v>
          </cell>
          <cell r="T158">
            <v>198.17683000000002</v>
          </cell>
          <cell r="U158">
            <v>491.95580000000001</v>
          </cell>
          <cell r="V158">
            <v>125.21183999999998</v>
          </cell>
          <cell r="W158">
            <v>422.22776000000005</v>
          </cell>
          <cell r="X158">
            <v>0</v>
          </cell>
          <cell r="Y158">
            <v>0</v>
          </cell>
          <cell r="Z158">
            <v>0</v>
          </cell>
          <cell r="AA158">
            <v>0</v>
          </cell>
          <cell r="AB158">
            <v>0</v>
          </cell>
          <cell r="AC158">
            <v>0</v>
          </cell>
          <cell r="AD158">
            <v>2967.8254800000009</v>
          </cell>
          <cell r="AE158">
            <v>2967.8254800000009</v>
          </cell>
          <cell r="AF158">
            <v>227.9128</v>
          </cell>
          <cell r="AG158">
            <v>77.834599999999995</v>
          </cell>
          <cell r="AH158">
            <v>23.31147</v>
          </cell>
          <cell r="AI158">
            <v>41.459229999999998</v>
          </cell>
          <cell r="AJ158">
            <v>1486.3540700000001</v>
          </cell>
          <cell r="AK158">
            <v>4885.2791700000007</v>
          </cell>
          <cell r="AL158">
            <v>69.841049999999996</v>
          </cell>
          <cell r="AM158">
            <v>80.312269999999998</v>
          </cell>
          <cell r="AN158">
            <v>143.57338999999999</v>
          </cell>
          <cell r="AO158">
            <v>68.912900000000008</v>
          </cell>
          <cell r="AP158">
            <v>75.816689999999994</v>
          </cell>
          <cell r="AQ158">
            <v>70.266949999999994</v>
          </cell>
          <cell r="AR158">
            <v>6742.1513400000003</v>
          </cell>
          <cell r="AS158">
            <v>7250.8745900000013</v>
          </cell>
          <cell r="AT158">
            <v>11669.776229999999</v>
          </cell>
          <cell r="AU158" t="str">
            <v>JUN/12</v>
          </cell>
          <cell r="AV158" t="str">
            <v>Ricardo César Costa Rocha</v>
          </cell>
        </row>
        <row r="159">
          <cell r="A159" t="str">
            <v>2226/09</v>
          </cell>
          <cell r="B159" t="str">
            <v>Expansão e Reforço-Plano 383-Ampliação SE Minas Novas</v>
          </cell>
          <cell r="C159" t="str">
            <v>ADI</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t="str">
            <v>JUN/12</v>
          </cell>
          <cell r="AV159" t="str">
            <v>Ricardo César Costa Rocha</v>
          </cell>
        </row>
        <row r="160">
          <cell r="A160" t="str">
            <v>2226/09</v>
          </cell>
          <cell r="B160" t="str">
            <v>Expansão e Reforço-Plano 383-Ampliação SE Minas Novas</v>
          </cell>
          <cell r="C160" t="str">
            <v>PEP</v>
          </cell>
          <cell r="D160">
            <v>142.42392000000001</v>
          </cell>
          <cell r="E160">
            <v>130.92054999999999</v>
          </cell>
          <cell r="F160">
            <v>193.00572999999997</v>
          </cell>
          <cell r="G160">
            <v>130.92058</v>
          </cell>
          <cell r="H160">
            <v>130.92055999999999</v>
          </cell>
          <cell r="I160">
            <v>130.92058</v>
          </cell>
          <cell r="J160">
            <v>148.35239999999999</v>
          </cell>
          <cell r="K160">
            <v>148.93097</v>
          </cell>
          <cell r="L160">
            <v>192.22573</v>
          </cell>
          <cell r="M160">
            <v>152.77429999999998</v>
          </cell>
          <cell r="N160">
            <v>144.76668000000001</v>
          </cell>
          <cell r="O160">
            <v>130.92059</v>
          </cell>
          <cell r="P160">
            <v>859.11191999999994</v>
          </cell>
          <cell r="Q160">
            <v>1777.08259</v>
          </cell>
          <cell r="R160">
            <v>19.754479999999997</v>
          </cell>
          <cell r="S160">
            <v>4.5929000000000002</v>
          </cell>
          <cell r="T160">
            <v>0.64497000000000004</v>
          </cell>
          <cell r="U160">
            <v>24.591739999999998</v>
          </cell>
          <cell r="V160">
            <v>1.3571200000000001</v>
          </cell>
          <cell r="W160">
            <v>89.272719999999993</v>
          </cell>
          <cell r="X160">
            <v>0</v>
          </cell>
          <cell r="Y160">
            <v>0</v>
          </cell>
          <cell r="Z160">
            <v>0</v>
          </cell>
          <cell r="AA160">
            <v>0</v>
          </cell>
          <cell r="AB160">
            <v>0</v>
          </cell>
          <cell r="AC160">
            <v>0</v>
          </cell>
          <cell r="AD160">
            <v>140.21393</v>
          </cell>
          <cell r="AE160">
            <v>140.21393</v>
          </cell>
          <cell r="AF160">
            <v>0</v>
          </cell>
          <cell r="AG160">
            <v>0</v>
          </cell>
          <cell r="AH160">
            <v>62.085139999999996</v>
          </cell>
          <cell r="AI160">
            <v>0</v>
          </cell>
          <cell r="AJ160">
            <v>48.67736</v>
          </cell>
          <cell r="AK160">
            <v>112.68198000000001</v>
          </cell>
          <cell r="AL160">
            <v>214.14019999999999</v>
          </cell>
          <cell r="AM160">
            <v>133.13732999999999</v>
          </cell>
          <cell r="AN160">
            <v>181.31799999999998</v>
          </cell>
          <cell r="AO160">
            <v>193.73126999999999</v>
          </cell>
          <cell r="AP160">
            <v>90.941490000000002</v>
          </cell>
          <cell r="AQ160">
            <v>25.550540000000002</v>
          </cell>
          <cell r="AR160">
            <v>223.44448</v>
          </cell>
          <cell r="AS160">
            <v>1062.2633099999998</v>
          </cell>
          <cell r="AT160">
            <v>1571.0469500000002</v>
          </cell>
          <cell r="AU160" t="str">
            <v>JUN/12</v>
          </cell>
          <cell r="AV160" t="str">
            <v>Ricardo César Costa Rocha</v>
          </cell>
        </row>
        <row r="161">
          <cell r="A161" t="str">
            <v>2227/09</v>
          </cell>
          <cell r="B161" t="str">
            <v>CTGE-Conj. Turbinas, Gerador/Equip. Aux. da AG/OE/2009</v>
          </cell>
          <cell r="C161" t="str">
            <v>PEP</v>
          </cell>
          <cell r="D161">
            <v>0</v>
          </cell>
          <cell r="E161">
            <v>1E-3</v>
          </cell>
          <cell r="F161">
            <v>1E-3</v>
          </cell>
          <cell r="G161">
            <v>0</v>
          </cell>
          <cell r="H161">
            <v>0</v>
          </cell>
          <cell r="I161">
            <v>0</v>
          </cell>
          <cell r="J161">
            <v>0</v>
          </cell>
          <cell r="K161">
            <v>0</v>
          </cell>
          <cell r="L161">
            <v>0</v>
          </cell>
          <cell r="M161">
            <v>0</v>
          </cell>
          <cell r="N161">
            <v>51.181650000000005</v>
          </cell>
          <cell r="O161">
            <v>50</v>
          </cell>
          <cell r="P161">
            <v>2E-3</v>
          </cell>
          <cell r="Q161">
            <v>101.18364999999999</v>
          </cell>
          <cell r="R161">
            <v>-3.62E-3</v>
          </cell>
          <cell r="S161">
            <v>1.1368683772161603E-13</v>
          </cell>
          <cell r="T161">
            <v>1.3219700000001688</v>
          </cell>
          <cell r="U161">
            <v>6.6640000000000005E-2</v>
          </cell>
          <cell r="V161">
            <v>-30</v>
          </cell>
          <cell r="W161">
            <v>2.0800000000000003E-3</v>
          </cell>
          <cell r="X161">
            <v>0</v>
          </cell>
          <cell r="Y161">
            <v>0</v>
          </cell>
          <cell r="Z161">
            <v>0</v>
          </cell>
          <cell r="AA161">
            <v>0</v>
          </cell>
          <cell r="AB161">
            <v>0</v>
          </cell>
          <cell r="AC161">
            <v>0</v>
          </cell>
          <cell r="AD161">
            <v>-28.612929999999832</v>
          </cell>
          <cell r="AE161">
            <v>-28.612929999999832</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101.18365</v>
          </cell>
          <cell r="AU161" t="str">
            <v>JUN/12</v>
          </cell>
          <cell r="AV161" t="str">
            <v>Márcio José Peres</v>
          </cell>
        </row>
        <row r="162">
          <cell r="A162" t="str">
            <v>2228/09</v>
          </cell>
          <cell r="B162" t="str">
            <v>Logística - BH Jatobá - CM Almoxarifado Distribuição</v>
          </cell>
          <cell r="C162" t="str">
            <v>ORD</v>
          </cell>
          <cell r="D162">
            <v>0</v>
          </cell>
          <cell r="E162">
            <v>0</v>
          </cell>
          <cell r="F162">
            <v>93.540210000000002</v>
          </cell>
          <cell r="G162">
            <v>0</v>
          </cell>
          <cell r="H162">
            <v>0</v>
          </cell>
          <cell r="I162">
            <v>0</v>
          </cell>
          <cell r="J162">
            <v>0</v>
          </cell>
          <cell r="K162">
            <v>0</v>
          </cell>
          <cell r="L162">
            <v>0</v>
          </cell>
          <cell r="M162">
            <v>0</v>
          </cell>
          <cell r="N162">
            <v>0</v>
          </cell>
          <cell r="O162">
            <v>0</v>
          </cell>
          <cell r="P162">
            <v>93.540210000000002</v>
          </cell>
          <cell r="Q162">
            <v>93.540210000000002</v>
          </cell>
          <cell r="R162">
            <v>0</v>
          </cell>
          <cell r="S162">
            <v>0</v>
          </cell>
          <cell r="T162">
            <v>57.36486</v>
          </cell>
          <cell r="U162">
            <v>0</v>
          </cell>
          <cell r="V162">
            <v>0</v>
          </cell>
          <cell r="W162">
            <v>0</v>
          </cell>
          <cell r="X162">
            <v>0</v>
          </cell>
          <cell r="Y162">
            <v>0</v>
          </cell>
          <cell r="Z162">
            <v>0</v>
          </cell>
          <cell r="AA162">
            <v>0</v>
          </cell>
          <cell r="AB162">
            <v>0</v>
          </cell>
          <cell r="AC162">
            <v>0</v>
          </cell>
          <cell r="AD162">
            <v>57.36486</v>
          </cell>
          <cell r="AE162">
            <v>57.36486</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93.540210000000002</v>
          </cell>
          <cell r="AU162" t="str">
            <v>JUN/12</v>
          </cell>
          <cell r="AV162" t="str">
            <v>Luiz Cláudio Cenizio dos Santos</v>
          </cell>
        </row>
        <row r="163">
          <cell r="A163" t="str">
            <v>2234/09</v>
          </cell>
          <cell r="B163" t="str">
            <v>Regulação, Automação, Proteção e Controle AT/CG</v>
          </cell>
          <cell r="C163" t="str">
            <v>PEP</v>
          </cell>
          <cell r="D163">
            <v>180.11668</v>
          </cell>
          <cell r="E163">
            <v>0</v>
          </cell>
          <cell r="F163">
            <v>0</v>
          </cell>
          <cell r="G163">
            <v>4.4200000000000003E-2</v>
          </cell>
          <cell r="H163">
            <v>0</v>
          </cell>
          <cell r="I163">
            <v>0</v>
          </cell>
          <cell r="J163">
            <v>0</v>
          </cell>
          <cell r="K163">
            <v>0</v>
          </cell>
          <cell r="L163">
            <v>0</v>
          </cell>
          <cell r="M163">
            <v>46.974199999999996</v>
          </cell>
          <cell r="N163">
            <v>0</v>
          </cell>
          <cell r="O163">
            <v>0</v>
          </cell>
          <cell r="P163">
            <v>180.16087999999999</v>
          </cell>
          <cell r="Q163">
            <v>227.13507999999999</v>
          </cell>
          <cell r="R163">
            <v>180.11667999999997</v>
          </cell>
          <cell r="S163">
            <v>0</v>
          </cell>
          <cell r="T163">
            <v>0</v>
          </cell>
          <cell r="U163">
            <v>4.4200000000000003E-2</v>
          </cell>
          <cell r="V163">
            <v>0</v>
          </cell>
          <cell r="W163">
            <v>0</v>
          </cell>
          <cell r="X163">
            <v>0</v>
          </cell>
          <cell r="Y163">
            <v>0</v>
          </cell>
          <cell r="Z163">
            <v>0</v>
          </cell>
          <cell r="AA163">
            <v>0</v>
          </cell>
          <cell r="AB163">
            <v>0</v>
          </cell>
          <cell r="AC163">
            <v>0</v>
          </cell>
          <cell r="AD163">
            <v>180.16087999999999</v>
          </cell>
          <cell r="AE163">
            <v>180.16087999999999</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227.13507999999999</v>
          </cell>
          <cell r="AU163" t="str">
            <v>JUN/12</v>
          </cell>
          <cell r="AV163" t="str">
            <v>Frederico Alvarez Perez</v>
          </cell>
        </row>
        <row r="164">
          <cell r="A164" t="str">
            <v>2235/09</v>
          </cell>
          <cell r="B164" t="str">
            <v>Reforma da Subtransmissão AT - 2008/2012</v>
          </cell>
          <cell r="C164" t="str">
            <v>PEP</v>
          </cell>
          <cell r="D164">
            <v>1525.3528699999999</v>
          </cell>
          <cell r="E164">
            <v>4740.7142799999992</v>
          </cell>
          <cell r="F164">
            <v>5704.7358999999988</v>
          </cell>
          <cell r="G164">
            <v>8166.7157199999992</v>
          </cell>
          <cell r="H164">
            <v>10285.522129999999</v>
          </cell>
          <cell r="I164">
            <v>6750.8582200000001</v>
          </cell>
          <cell r="J164">
            <v>5789.4677799999999</v>
          </cell>
          <cell r="K164">
            <v>3141.75614</v>
          </cell>
          <cell r="L164">
            <v>3659.9539300000001</v>
          </cell>
          <cell r="M164">
            <v>1319.2411000000002</v>
          </cell>
          <cell r="N164">
            <v>3791.8224599999999</v>
          </cell>
          <cell r="O164">
            <v>141.43567999999999</v>
          </cell>
          <cell r="P164">
            <v>37173.899119999995</v>
          </cell>
          <cell r="Q164">
            <v>55017.576209999999</v>
          </cell>
          <cell r="R164">
            <v>74.051430000000096</v>
          </cell>
          <cell r="S164">
            <v>1549.0393100000001</v>
          </cell>
          <cell r="T164">
            <v>3187.6644899999988</v>
          </cell>
          <cell r="U164">
            <v>4817.9039799999973</v>
          </cell>
          <cell r="V164">
            <v>6465.3430999999982</v>
          </cell>
          <cell r="W164">
            <v>2271.4547600000001</v>
          </cell>
          <cell r="X164">
            <v>0</v>
          </cell>
          <cell r="Y164">
            <v>0</v>
          </cell>
          <cell r="Z164">
            <v>0</v>
          </cell>
          <cell r="AA164">
            <v>0</v>
          </cell>
          <cell r="AB164">
            <v>0</v>
          </cell>
          <cell r="AC164">
            <v>0</v>
          </cell>
          <cell r="AD164">
            <v>18365.45707</v>
          </cell>
          <cell r="AE164">
            <v>18365.45707</v>
          </cell>
          <cell r="AF164">
            <v>2794.9639499999998</v>
          </cell>
          <cell r="AG164">
            <v>2175.7560799999997</v>
          </cell>
          <cell r="AH164">
            <v>107.21888000000001</v>
          </cell>
          <cell r="AI164">
            <v>769.99513999999999</v>
          </cell>
          <cell r="AJ164">
            <v>420.57482999999996</v>
          </cell>
          <cell r="AK164">
            <v>1352.4966200000001</v>
          </cell>
          <cell r="AL164">
            <v>542.78518000000008</v>
          </cell>
          <cell r="AM164">
            <v>374.00570999999991</v>
          </cell>
          <cell r="AN164">
            <v>408.24063000000001</v>
          </cell>
          <cell r="AO164">
            <v>291.14273000000003</v>
          </cell>
          <cell r="AP164">
            <v>538.77099999999996</v>
          </cell>
          <cell r="AQ164">
            <v>107.80593999999999</v>
          </cell>
          <cell r="AR164">
            <v>7621.0054999999993</v>
          </cell>
          <cell r="AS164">
            <v>9883.7566899999983</v>
          </cell>
          <cell r="AT164">
            <v>47827.000000000015</v>
          </cell>
          <cell r="AU164" t="str">
            <v>JUN/12</v>
          </cell>
          <cell r="AV164" t="str">
            <v>Edgar Pereira Cardoso</v>
          </cell>
        </row>
        <row r="165">
          <cell r="A165" t="str">
            <v>2236/09</v>
          </cell>
          <cell r="B165" t="str">
            <v>Operação e Manutenção da SubTransmissão AT - 2008/2012</v>
          </cell>
          <cell r="C165" t="str">
            <v>PEP</v>
          </cell>
          <cell r="D165">
            <v>649.45736000000011</v>
          </cell>
          <cell r="E165">
            <v>5167.2152600000009</v>
          </cell>
          <cell r="F165">
            <v>6608.8829400000004</v>
          </cell>
          <cell r="G165">
            <v>3177.9230100000004</v>
          </cell>
          <cell r="H165">
            <v>3084.0324099999998</v>
          </cell>
          <cell r="I165">
            <v>2511.1563600000004</v>
          </cell>
          <cell r="J165">
            <v>1054.2573199999999</v>
          </cell>
          <cell r="K165">
            <v>839.53998999999999</v>
          </cell>
          <cell r="L165">
            <v>605.16567000000009</v>
          </cell>
          <cell r="M165">
            <v>919.4563599999999</v>
          </cell>
          <cell r="N165">
            <v>761.49874999999997</v>
          </cell>
          <cell r="O165">
            <v>489.09721999999999</v>
          </cell>
          <cell r="P165">
            <v>21198.66734</v>
          </cell>
          <cell r="Q165">
            <v>25867.682649999999</v>
          </cell>
          <cell r="R165">
            <v>497.13019000000003</v>
          </cell>
          <cell r="S165">
            <v>2334.4359399999998</v>
          </cell>
          <cell r="T165">
            <v>1313.0690800000004</v>
          </cell>
          <cell r="U165">
            <v>3600.9976599999991</v>
          </cell>
          <cell r="V165">
            <v>555.71582000000035</v>
          </cell>
          <cell r="W165">
            <v>3568.1877899999999</v>
          </cell>
          <cell r="X165">
            <v>0</v>
          </cell>
          <cell r="Y165">
            <v>0</v>
          </cell>
          <cell r="Z165">
            <v>0</v>
          </cell>
          <cell r="AA165">
            <v>0</v>
          </cell>
          <cell r="AB165">
            <v>0</v>
          </cell>
          <cell r="AC165">
            <v>0</v>
          </cell>
          <cell r="AD165">
            <v>11869.536479999993</v>
          </cell>
          <cell r="AE165">
            <v>11869.536479999993</v>
          </cell>
          <cell r="AF165">
            <v>11.061160000000001</v>
          </cell>
          <cell r="AG165">
            <v>1128.6748</v>
          </cell>
          <cell r="AH165">
            <v>267.45459999999997</v>
          </cell>
          <cell r="AI165">
            <v>167.88721999999999</v>
          </cell>
          <cell r="AJ165">
            <v>2119.7014999999997</v>
          </cell>
          <cell r="AK165">
            <v>67.141479999999987</v>
          </cell>
          <cell r="AL165">
            <v>1329.73387</v>
          </cell>
          <cell r="AM165">
            <v>5.9340099999999998</v>
          </cell>
          <cell r="AN165">
            <v>45.886000000000003</v>
          </cell>
          <cell r="AO165">
            <v>33.386359999999996</v>
          </cell>
          <cell r="AP165">
            <v>1884.0536399999999</v>
          </cell>
          <cell r="AQ165">
            <v>316.8725</v>
          </cell>
          <cell r="AR165">
            <v>3761.92076</v>
          </cell>
          <cell r="AS165">
            <v>7377.7871400000004</v>
          </cell>
          <cell r="AT165">
            <v>25493</v>
          </cell>
          <cell r="AU165" t="str">
            <v>JUN/12</v>
          </cell>
          <cell r="AV165" t="str">
            <v>Edgar Pereira Cardoso</v>
          </cell>
        </row>
        <row r="166">
          <cell r="A166" t="str">
            <v>2237/09</v>
          </cell>
          <cell r="B166" t="str">
            <v>Ampliação da SE Cordisburgo</v>
          </cell>
          <cell r="C166" t="str">
            <v>ADI</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t="str">
            <v>JUN/12</v>
          </cell>
          <cell r="AV166" t="str">
            <v>Ricardo César Costa Rocha</v>
          </cell>
        </row>
        <row r="167">
          <cell r="A167" t="str">
            <v>2237/09</v>
          </cell>
          <cell r="B167" t="str">
            <v>Ampliação da SE Cordisburgo</v>
          </cell>
          <cell r="C167" t="str">
            <v>PEP</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10.114149999999999</v>
          </cell>
          <cell r="S167">
            <v>0</v>
          </cell>
          <cell r="T167">
            <v>-10.129790000000071</v>
          </cell>
          <cell r="U167">
            <v>-2.18988</v>
          </cell>
          <cell r="V167">
            <v>-11.81554</v>
          </cell>
          <cell r="W167">
            <v>0</v>
          </cell>
          <cell r="X167">
            <v>0</v>
          </cell>
          <cell r="Y167">
            <v>0</v>
          </cell>
          <cell r="Z167">
            <v>0</v>
          </cell>
          <cell r="AA167">
            <v>0</v>
          </cell>
          <cell r="AB167">
            <v>0</v>
          </cell>
          <cell r="AC167">
            <v>0</v>
          </cell>
          <cell r="AD167">
            <v>-14.021060000000057</v>
          </cell>
          <cell r="AE167">
            <v>-14.021060000000057</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t="str">
            <v>JUN/12</v>
          </cell>
          <cell r="AV167" t="str">
            <v>Ricardo César Costa Rocha</v>
          </cell>
        </row>
        <row r="168">
          <cell r="A168" t="str">
            <v>2240/09</v>
          </cell>
          <cell r="B168" t="str">
            <v>Transformação e Manobra AT</v>
          </cell>
          <cell r="C168" t="str">
            <v>PEP</v>
          </cell>
          <cell r="D168">
            <v>9.9789499999999993</v>
          </cell>
          <cell r="E168">
            <v>6.19855</v>
          </cell>
          <cell r="F168">
            <v>12.57034</v>
          </cell>
          <cell r="G168">
            <v>32.413699999999999</v>
          </cell>
          <cell r="H168">
            <v>87.91664999999999</v>
          </cell>
          <cell r="I168">
            <v>34.91574</v>
          </cell>
          <cell r="J168">
            <v>12.265750000000001</v>
          </cell>
          <cell r="K168">
            <v>0</v>
          </cell>
          <cell r="L168">
            <v>0</v>
          </cell>
          <cell r="M168">
            <v>121.57432</v>
          </cell>
          <cell r="N168">
            <v>0</v>
          </cell>
          <cell r="O168">
            <v>0</v>
          </cell>
          <cell r="P168">
            <v>183.99392999999998</v>
          </cell>
          <cell r="Q168">
            <v>317.83400000000006</v>
          </cell>
          <cell r="R168">
            <v>9.9789499999999993</v>
          </cell>
          <cell r="S168">
            <v>6.19855</v>
          </cell>
          <cell r="T168">
            <v>12.570340000000002</v>
          </cell>
          <cell r="U168">
            <v>32.413700000000006</v>
          </cell>
          <cell r="V168">
            <v>87.916650000000004</v>
          </cell>
          <cell r="W168">
            <v>34.91574</v>
          </cell>
          <cell r="X168">
            <v>0</v>
          </cell>
          <cell r="Y168">
            <v>0</v>
          </cell>
          <cell r="Z168">
            <v>0</v>
          </cell>
          <cell r="AA168">
            <v>0</v>
          </cell>
          <cell r="AB168">
            <v>0</v>
          </cell>
          <cell r="AC168">
            <v>0</v>
          </cell>
          <cell r="AD168">
            <v>183.99392999999998</v>
          </cell>
          <cell r="AE168">
            <v>183.99392999999998</v>
          </cell>
          <cell r="AF168">
            <v>0</v>
          </cell>
          <cell r="AG168">
            <v>0</v>
          </cell>
          <cell r="AH168">
            <v>0</v>
          </cell>
          <cell r="AI168">
            <v>14.77877</v>
          </cell>
          <cell r="AJ168">
            <v>0</v>
          </cell>
          <cell r="AK168">
            <v>0</v>
          </cell>
          <cell r="AL168">
            <v>0</v>
          </cell>
          <cell r="AM168">
            <v>0</v>
          </cell>
          <cell r="AN168">
            <v>0</v>
          </cell>
          <cell r="AO168">
            <v>0</v>
          </cell>
          <cell r="AP168">
            <v>0</v>
          </cell>
          <cell r="AQ168">
            <v>0</v>
          </cell>
          <cell r="AR168">
            <v>14.77877</v>
          </cell>
          <cell r="AS168">
            <v>14.77877</v>
          </cell>
          <cell r="AT168">
            <v>317.834</v>
          </cell>
          <cell r="AU168" t="str">
            <v>JUN/12</v>
          </cell>
          <cell r="AV168" t="str">
            <v>Frederico Alvarez Perez</v>
          </cell>
        </row>
        <row r="169">
          <cell r="A169" t="str">
            <v>2242/09</v>
          </cell>
          <cell r="B169" t="str">
            <v>Melhorias na SE PCH Piau</v>
          </cell>
          <cell r="C169" t="str">
            <v>PEP</v>
          </cell>
          <cell r="D169">
            <v>157.12090000000001</v>
          </cell>
          <cell r="E169">
            <v>157.12091000000001</v>
          </cell>
          <cell r="F169">
            <v>157.12090000000001</v>
          </cell>
          <cell r="G169">
            <v>157.12090000000001</v>
          </cell>
          <cell r="H169">
            <v>157.12091000000001</v>
          </cell>
          <cell r="I169">
            <v>157.12090000000001</v>
          </cell>
          <cell r="J169">
            <v>157.12090000000001</v>
          </cell>
          <cell r="K169">
            <v>157.12091000000001</v>
          </cell>
          <cell r="L169">
            <v>157.12090000000001</v>
          </cell>
          <cell r="M169">
            <v>157.12090000000001</v>
          </cell>
          <cell r="N169">
            <v>157.12091000000001</v>
          </cell>
          <cell r="O169">
            <v>157.12090000000001</v>
          </cell>
          <cell r="P169">
            <v>942.72541999999999</v>
          </cell>
          <cell r="Q169">
            <v>1885.4508399999995</v>
          </cell>
          <cell r="R169">
            <v>171.98026999999999</v>
          </cell>
          <cell r="S169">
            <v>19.39273</v>
          </cell>
          <cell r="T169">
            <v>129.30274</v>
          </cell>
          <cell r="U169">
            <v>373.35443000000004</v>
          </cell>
          <cell r="V169">
            <v>226.60247999999996</v>
          </cell>
          <cell r="W169">
            <v>179.74427999999997</v>
          </cell>
          <cell r="X169">
            <v>0</v>
          </cell>
          <cell r="Y169">
            <v>0</v>
          </cell>
          <cell r="Z169">
            <v>0</v>
          </cell>
          <cell r="AA169">
            <v>0</v>
          </cell>
          <cell r="AB169">
            <v>0</v>
          </cell>
          <cell r="AC169">
            <v>0</v>
          </cell>
          <cell r="AD169">
            <v>1100.3769299999999</v>
          </cell>
          <cell r="AE169">
            <v>1100.3769299999999</v>
          </cell>
          <cell r="AF169">
            <v>1.4000000000000001E-4</v>
          </cell>
          <cell r="AG169">
            <v>81.032679999999999</v>
          </cell>
          <cell r="AH169">
            <v>0</v>
          </cell>
          <cell r="AI169">
            <v>29.62471</v>
          </cell>
          <cell r="AJ169">
            <v>66.514939999999996</v>
          </cell>
          <cell r="AK169">
            <v>248.13887</v>
          </cell>
          <cell r="AL169">
            <v>256.35723999999999</v>
          </cell>
          <cell r="AM169">
            <v>0</v>
          </cell>
          <cell r="AN169">
            <v>0</v>
          </cell>
          <cell r="AO169">
            <v>0</v>
          </cell>
          <cell r="AP169">
            <v>0</v>
          </cell>
          <cell r="AQ169">
            <v>0</v>
          </cell>
          <cell r="AR169">
            <v>425.31133999999992</v>
          </cell>
          <cell r="AS169">
            <v>681.66858000000002</v>
          </cell>
          <cell r="AT169">
            <v>1885.4508399999997</v>
          </cell>
          <cell r="AU169" t="str">
            <v>JUN/12</v>
          </cell>
          <cell r="AV169" t="str">
            <v>Ricardo César Costa Rocha</v>
          </cell>
        </row>
        <row r="170">
          <cell r="A170" t="str">
            <v>2243/09</v>
          </cell>
          <cell r="B170" t="str">
            <v>Construção da SE Ribeiro de Abreu</v>
          </cell>
          <cell r="C170" t="str">
            <v>ADI</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t="str">
            <v>JUN/12</v>
          </cell>
          <cell r="AV170" t="str">
            <v>Ricardo César Costa Rocha</v>
          </cell>
        </row>
        <row r="171">
          <cell r="A171" t="str">
            <v>2243/09</v>
          </cell>
          <cell r="B171" t="str">
            <v>Construção da SE Ribeiro de Abreu</v>
          </cell>
          <cell r="C171" t="str">
            <v>PEP</v>
          </cell>
          <cell r="D171">
            <v>2473.2403999999992</v>
          </cell>
          <cell r="E171">
            <v>1585.7644699999998</v>
          </cell>
          <cell r="F171">
            <v>1697.6320199999998</v>
          </cell>
          <cell r="G171">
            <v>970.07856000000015</v>
          </cell>
          <cell r="H171">
            <v>1126.6081000000001</v>
          </cell>
          <cell r="I171">
            <v>9719.88717</v>
          </cell>
          <cell r="J171">
            <v>1214.2324000000001</v>
          </cell>
          <cell r="K171">
            <v>3444.5995600000001</v>
          </cell>
          <cell r="L171">
            <v>3018.9002299999997</v>
          </cell>
          <cell r="M171">
            <v>2561.39518</v>
          </cell>
          <cell r="N171">
            <v>2114.5150699999999</v>
          </cell>
          <cell r="O171">
            <v>1516.5080599999999</v>
          </cell>
          <cell r="P171">
            <v>17573.210719999995</v>
          </cell>
          <cell r="Q171">
            <v>31443.361219999999</v>
          </cell>
          <cell r="R171">
            <v>1347.5852700000003</v>
          </cell>
          <cell r="S171">
            <v>2019.2992500000003</v>
          </cell>
          <cell r="T171">
            <v>868.97963000000016</v>
          </cell>
          <cell r="U171">
            <v>1985.3471700000002</v>
          </cell>
          <cell r="V171">
            <v>2224.7357300000008</v>
          </cell>
          <cell r="W171">
            <v>1173.3810699999999</v>
          </cell>
          <cell r="X171">
            <v>0</v>
          </cell>
          <cell r="Y171">
            <v>0</v>
          </cell>
          <cell r="Z171">
            <v>0</v>
          </cell>
          <cell r="AA171">
            <v>0</v>
          </cell>
          <cell r="AB171">
            <v>0</v>
          </cell>
          <cell r="AC171">
            <v>0</v>
          </cell>
          <cell r="AD171">
            <v>9619.3281200000001</v>
          </cell>
          <cell r="AE171">
            <v>9619.3281200000001</v>
          </cell>
          <cell r="AF171">
            <v>651.22004000000004</v>
          </cell>
          <cell r="AG171">
            <v>185.70205000000001</v>
          </cell>
          <cell r="AH171">
            <v>382.08556999999996</v>
          </cell>
          <cell r="AI171">
            <v>249.86590999999999</v>
          </cell>
          <cell r="AJ171">
            <v>72.44383000000002</v>
          </cell>
          <cell r="AK171">
            <v>5684.9281699999983</v>
          </cell>
          <cell r="AL171">
            <v>93.818439999999995</v>
          </cell>
          <cell r="AM171">
            <v>217.29339999999996</v>
          </cell>
          <cell r="AN171">
            <v>135.62294999999997</v>
          </cell>
          <cell r="AO171">
            <v>246.3597</v>
          </cell>
          <cell r="AP171">
            <v>55.862549999999999</v>
          </cell>
          <cell r="AQ171">
            <v>112.75815000000001</v>
          </cell>
          <cell r="AR171">
            <v>7226.2455699999991</v>
          </cell>
          <cell r="AS171">
            <v>8087.9607599999981</v>
          </cell>
          <cell r="AT171">
            <v>19125.152419999991</v>
          </cell>
          <cell r="AU171" t="str">
            <v>JUN/12</v>
          </cell>
          <cell r="AV171" t="str">
            <v>Ricardo César Costa Rocha</v>
          </cell>
        </row>
        <row r="172">
          <cell r="A172" t="str">
            <v>2244/09</v>
          </cell>
          <cell r="B172" t="str">
            <v>SE Uberaba 6 - Ampliação - Plano INST/4028</v>
          </cell>
          <cell r="C172" t="str">
            <v>ADI</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t="str">
            <v>JUN/12</v>
          </cell>
          <cell r="AV172" t="str">
            <v>Ricardo César Costa Rocha</v>
          </cell>
        </row>
        <row r="173">
          <cell r="A173" t="str">
            <v>2244/09</v>
          </cell>
          <cell r="B173" t="str">
            <v>SE Uberaba 6 - Ampliação - Plano INST/4028</v>
          </cell>
          <cell r="C173" t="str">
            <v>PEP</v>
          </cell>
          <cell r="D173">
            <v>352.65375999999998</v>
          </cell>
          <cell r="E173">
            <v>330.94666000000001</v>
          </cell>
          <cell r="F173">
            <v>372.94666000000001</v>
          </cell>
          <cell r="G173">
            <v>330.94666000000001</v>
          </cell>
          <cell r="H173">
            <v>330.94666999999998</v>
          </cell>
          <cell r="I173">
            <v>330.94666999999998</v>
          </cell>
          <cell r="J173">
            <v>330.94664999999998</v>
          </cell>
          <cell r="K173">
            <v>330.94666999999998</v>
          </cell>
          <cell r="L173">
            <v>330.94666000000001</v>
          </cell>
          <cell r="M173">
            <v>330.94666999999998</v>
          </cell>
          <cell r="N173">
            <v>330.94664999999998</v>
          </cell>
          <cell r="O173">
            <v>330.94666999999998</v>
          </cell>
          <cell r="P173">
            <v>2049.38708</v>
          </cell>
          <cell r="Q173">
            <v>4035.0670500000001</v>
          </cell>
          <cell r="R173">
            <v>253.41199</v>
          </cell>
          <cell r="S173">
            <v>79.875069999999994</v>
          </cell>
          <cell r="T173">
            <v>339.34665000000001</v>
          </cell>
          <cell r="U173">
            <v>147.15264999999999</v>
          </cell>
          <cell r="V173">
            <v>49.436269999999993</v>
          </cell>
          <cell r="W173">
            <v>413.05498</v>
          </cell>
          <cell r="X173">
            <v>0</v>
          </cell>
          <cell r="Y173">
            <v>0</v>
          </cell>
          <cell r="Z173">
            <v>0</v>
          </cell>
          <cell r="AA173">
            <v>0</v>
          </cell>
          <cell r="AB173">
            <v>0</v>
          </cell>
          <cell r="AC173">
            <v>0</v>
          </cell>
          <cell r="AD173">
            <v>1282.2776099999999</v>
          </cell>
          <cell r="AE173">
            <v>1282.2776099999999</v>
          </cell>
          <cell r="AF173">
            <v>1.0000000000000001E-5</v>
          </cell>
          <cell r="AG173">
            <v>0</v>
          </cell>
          <cell r="AH173">
            <v>8.76</v>
          </cell>
          <cell r="AI173">
            <v>0</v>
          </cell>
          <cell r="AJ173">
            <v>26.898250000000001</v>
          </cell>
          <cell r="AK173">
            <v>960.92679999999996</v>
          </cell>
          <cell r="AL173">
            <v>2.0649999999999999</v>
          </cell>
          <cell r="AM173">
            <v>0</v>
          </cell>
          <cell r="AN173">
            <v>0</v>
          </cell>
          <cell r="AO173">
            <v>0</v>
          </cell>
          <cell r="AP173">
            <v>543.73573999999996</v>
          </cell>
          <cell r="AQ173">
            <v>0</v>
          </cell>
          <cell r="AR173">
            <v>996.58505999999988</v>
          </cell>
          <cell r="AS173">
            <v>1542.3858</v>
          </cell>
          <cell r="AT173">
            <v>3971.3599600000002</v>
          </cell>
          <cell r="AU173" t="str">
            <v>JUN/12</v>
          </cell>
          <cell r="AV173" t="str">
            <v>Ricardo César Costa Rocha</v>
          </cell>
        </row>
        <row r="174">
          <cell r="A174" t="str">
            <v>2246/09</v>
          </cell>
          <cell r="B174" t="str">
            <v>SE Sete Lagoas 3 - Melhorias - Plano INST/1004</v>
          </cell>
          <cell r="C174" t="str">
            <v>ADI</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t="str">
            <v>JUN/12</v>
          </cell>
          <cell r="AV174" t="str">
            <v>Ricardo César Costa Rocha</v>
          </cell>
        </row>
        <row r="175">
          <cell r="A175" t="str">
            <v>2246/09</v>
          </cell>
          <cell r="B175" t="str">
            <v>SE Sete Lagoas 3 - Melhorias - Plano INST/1004</v>
          </cell>
          <cell r="C175" t="str">
            <v>PEP</v>
          </cell>
          <cell r="D175">
            <v>25.090210000000003</v>
          </cell>
          <cell r="E175">
            <v>25.042819999999999</v>
          </cell>
          <cell r="F175">
            <v>25.042849999999998</v>
          </cell>
          <cell r="G175">
            <v>25.042840000000002</v>
          </cell>
          <cell r="H175">
            <v>25.042819999999999</v>
          </cell>
          <cell r="I175">
            <v>25.042840000000002</v>
          </cell>
          <cell r="J175">
            <v>0</v>
          </cell>
          <cell r="K175">
            <v>0</v>
          </cell>
          <cell r="L175">
            <v>0</v>
          </cell>
          <cell r="M175">
            <v>0</v>
          </cell>
          <cell r="N175">
            <v>0</v>
          </cell>
          <cell r="O175">
            <v>0</v>
          </cell>
          <cell r="P175">
            <v>150.30438000000001</v>
          </cell>
          <cell r="Q175">
            <v>150.30438000000001</v>
          </cell>
          <cell r="R175">
            <v>7.2125200000000005</v>
          </cell>
          <cell r="S175">
            <v>18.167310000000001</v>
          </cell>
          <cell r="T175">
            <v>16.372140000000002</v>
          </cell>
          <cell r="U175">
            <v>13.63416</v>
          </cell>
          <cell r="V175">
            <v>95.632230000000007</v>
          </cell>
          <cell r="W175">
            <v>12.990639999999999</v>
          </cell>
          <cell r="X175">
            <v>0</v>
          </cell>
          <cell r="Y175">
            <v>0</v>
          </cell>
          <cell r="Z175">
            <v>0</v>
          </cell>
          <cell r="AA175">
            <v>0</v>
          </cell>
          <cell r="AB175">
            <v>0</v>
          </cell>
          <cell r="AC175">
            <v>0</v>
          </cell>
          <cell r="AD175">
            <v>164.00900000000001</v>
          </cell>
          <cell r="AE175">
            <v>164.00900000000001</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150.25700999999998</v>
          </cell>
          <cell r="AU175" t="str">
            <v>JUN/12</v>
          </cell>
          <cell r="AV175" t="str">
            <v>Ricardo César Costa Rocha</v>
          </cell>
        </row>
        <row r="176">
          <cell r="A176" t="str">
            <v>2247/09</v>
          </cell>
          <cell r="B176" t="str">
            <v xml:space="preserve">Recursos Pedagógicos e Instrucionais para a EFAP - </v>
          </cell>
          <cell r="C176" t="str">
            <v>ORD</v>
          </cell>
          <cell r="D176">
            <v>0</v>
          </cell>
          <cell r="E176">
            <v>0</v>
          </cell>
          <cell r="F176">
            <v>0</v>
          </cell>
          <cell r="G176">
            <v>0</v>
          </cell>
          <cell r="H176">
            <v>17.34469</v>
          </cell>
          <cell r="I176">
            <v>0</v>
          </cell>
          <cell r="J176">
            <v>0</v>
          </cell>
          <cell r="K176">
            <v>0</v>
          </cell>
          <cell r="L176">
            <v>0</v>
          </cell>
          <cell r="M176">
            <v>0</v>
          </cell>
          <cell r="N176">
            <v>0</v>
          </cell>
          <cell r="O176">
            <v>0</v>
          </cell>
          <cell r="P176">
            <v>17.34469</v>
          </cell>
          <cell r="Q176">
            <v>17.34469</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17.34469</v>
          </cell>
          <cell r="AU176" t="str">
            <v>JUN/12</v>
          </cell>
          <cell r="AV176" t="str">
            <v>Carlos Renato França Maciel</v>
          </cell>
        </row>
        <row r="177">
          <cell r="A177" t="str">
            <v>2249/09</v>
          </cell>
          <cell r="B177" t="str">
            <v>Atendimento a CNC - Sete Lagoas</v>
          </cell>
          <cell r="C177" t="str">
            <v>PEP</v>
          </cell>
          <cell r="D177">
            <v>27.87745</v>
          </cell>
          <cell r="E177">
            <v>27.87744</v>
          </cell>
          <cell r="F177">
            <v>27.87745</v>
          </cell>
          <cell r="G177">
            <v>27.87745</v>
          </cell>
          <cell r="H177">
            <v>27.87744</v>
          </cell>
          <cell r="I177">
            <v>27.87745</v>
          </cell>
          <cell r="J177">
            <v>27.87745</v>
          </cell>
          <cell r="K177">
            <v>27.87744</v>
          </cell>
          <cell r="L177">
            <v>27.87745</v>
          </cell>
          <cell r="M177">
            <v>27.87745</v>
          </cell>
          <cell r="N177">
            <v>27.87744</v>
          </cell>
          <cell r="O177">
            <v>27.87745</v>
          </cell>
          <cell r="P177">
            <v>167.26468</v>
          </cell>
          <cell r="Q177">
            <v>334.52936000000005</v>
          </cell>
          <cell r="R177">
            <v>0</v>
          </cell>
          <cell r="S177">
            <v>0</v>
          </cell>
          <cell r="T177">
            <v>0</v>
          </cell>
          <cell r="U177">
            <v>0</v>
          </cell>
          <cell r="V177">
            <v>0</v>
          </cell>
          <cell r="W177">
            <v>-6.8499999999999783E-2</v>
          </cell>
          <cell r="X177">
            <v>0</v>
          </cell>
          <cell r="Y177">
            <v>0</v>
          </cell>
          <cell r="Z177">
            <v>0</v>
          </cell>
          <cell r="AA177">
            <v>0</v>
          </cell>
          <cell r="AB177">
            <v>0</v>
          </cell>
          <cell r="AC177">
            <v>0</v>
          </cell>
          <cell r="AD177">
            <v>-6.8499999999999783E-2</v>
          </cell>
          <cell r="AE177">
            <v>-6.8499999999999783E-2</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334.52936</v>
          </cell>
          <cell r="AU177" t="str">
            <v>JUN/12</v>
          </cell>
          <cell r="AV177" t="str">
            <v>Amauri Reigado Costa de Oliveira</v>
          </cell>
        </row>
        <row r="178">
          <cell r="A178" t="str">
            <v>2251/CM</v>
          </cell>
          <cell r="B178" t="str">
            <v>Implantação SE BH Centro 2</v>
          </cell>
          <cell r="C178" t="str">
            <v>ADI</v>
          </cell>
          <cell r="D178">
            <v>0</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t="str">
            <v>JUN/12</v>
          </cell>
          <cell r="AV178" t="str">
            <v>Implantação SE BH Centro 2</v>
          </cell>
        </row>
        <row r="179">
          <cell r="A179" t="str">
            <v>2251/CM</v>
          </cell>
          <cell r="B179" t="str">
            <v>Implantação SE BH Centro 2</v>
          </cell>
          <cell r="C179" t="str">
            <v>PEP</v>
          </cell>
          <cell r="D179">
            <v>275.02065000000005</v>
          </cell>
          <cell r="E179">
            <v>275.02064000000001</v>
          </cell>
          <cell r="F179">
            <v>343.09477000000004</v>
          </cell>
          <cell r="G179">
            <v>354.28601000000003</v>
          </cell>
          <cell r="H179">
            <v>225.25318000000001</v>
          </cell>
          <cell r="I179">
            <v>1337.8886499999999</v>
          </cell>
          <cell r="J179">
            <v>1403.1530899999998</v>
          </cell>
          <cell r="K179">
            <v>1400.6942499999998</v>
          </cell>
          <cell r="L179">
            <v>1493.4895099999999</v>
          </cell>
          <cell r="M179">
            <v>24866.616379999999</v>
          </cell>
          <cell r="N179">
            <v>2366.7421900000004</v>
          </cell>
          <cell r="O179">
            <v>2492.4178699999998</v>
          </cell>
          <cell r="P179">
            <v>2810.5639000000001</v>
          </cell>
          <cell r="Q179">
            <v>36833.677190000002</v>
          </cell>
          <cell r="R179">
            <v>13.522649999999999</v>
          </cell>
          <cell r="S179">
            <v>17.382339999999999</v>
          </cell>
          <cell r="T179">
            <v>42.572849999999995</v>
          </cell>
          <cell r="U179">
            <v>132.17426</v>
          </cell>
          <cell r="V179">
            <v>48.412430000000001</v>
          </cell>
          <cell r="W179">
            <v>55.840960000000003</v>
          </cell>
          <cell r="X179">
            <v>0</v>
          </cell>
          <cell r="Y179">
            <v>0</v>
          </cell>
          <cell r="Z179">
            <v>0</v>
          </cell>
          <cell r="AA179">
            <v>0</v>
          </cell>
          <cell r="AB179">
            <v>0</v>
          </cell>
          <cell r="AC179">
            <v>0</v>
          </cell>
          <cell r="AD179">
            <v>309.90549000000004</v>
          </cell>
          <cell r="AE179">
            <v>309.90549000000004</v>
          </cell>
          <cell r="AF179">
            <v>0.34795999999999999</v>
          </cell>
          <cell r="AG179">
            <v>0</v>
          </cell>
          <cell r="AH179">
            <v>7.4799999999999991E-2</v>
          </cell>
          <cell r="AI179">
            <v>0</v>
          </cell>
          <cell r="AJ179">
            <v>2.3580300000000003</v>
          </cell>
          <cell r="AK179">
            <v>1495.9449500000001</v>
          </cell>
          <cell r="AL179">
            <v>17.701779999999999</v>
          </cell>
          <cell r="AM179">
            <v>27.56851</v>
          </cell>
          <cell r="AN179">
            <v>27.56851</v>
          </cell>
          <cell r="AO179">
            <v>143.18993</v>
          </cell>
          <cell r="AP179">
            <v>81.599469999999997</v>
          </cell>
          <cell r="AQ179">
            <v>150.30904000000001</v>
          </cell>
          <cell r="AR179">
            <v>1498.7257400000001</v>
          </cell>
          <cell r="AS179">
            <v>1946.6629800000005</v>
          </cell>
          <cell r="AT179">
            <v>36793.824529999998</v>
          </cell>
          <cell r="AU179" t="str">
            <v>JUN/12</v>
          </cell>
          <cell r="AV179" t="str">
            <v>Implantação SE BH Centro 2</v>
          </cell>
        </row>
        <row r="180">
          <cell r="A180" t="str">
            <v>2252/09</v>
          </cell>
          <cell r="B180" t="str">
            <v>SE Novo Cruzeiro - Construção - INST/3048</v>
          </cell>
          <cell r="C180" t="str">
            <v>PEP</v>
          </cell>
          <cell r="D180">
            <v>4909.8123899999991</v>
          </cell>
          <cell r="E180">
            <v>6197.1189099999974</v>
          </cell>
          <cell r="F180">
            <v>8444.5159500000009</v>
          </cell>
          <cell r="G180">
            <v>1429.69343</v>
          </cell>
          <cell r="H180">
            <v>1182.4376199999999</v>
          </cell>
          <cell r="I180">
            <v>1180.9349499999998</v>
          </cell>
          <cell r="J180">
            <v>1339.3814799999998</v>
          </cell>
          <cell r="K180">
            <v>4487.3610500000004</v>
          </cell>
          <cell r="L180">
            <v>3337.0698699999998</v>
          </cell>
          <cell r="M180">
            <v>2710.51341</v>
          </cell>
          <cell r="N180">
            <v>2290.9474900000005</v>
          </cell>
          <cell r="O180">
            <v>1508.6951300000003</v>
          </cell>
          <cell r="P180">
            <v>23344.51325</v>
          </cell>
          <cell r="Q180">
            <v>39018.481679999997</v>
          </cell>
          <cell r="R180">
            <v>546.66446000000019</v>
          </cell>
          <cell r="S180">
            <v>2150.5606999999995</v>
          </cell>
          <cell r="T180">
            <v>2317.8838899999996</v>
          </cell>
          <cell r="U180">
            <v>2084.9744299999998</v>
          </cell>
          <cell r="V180">
            <v>1869.1392199999998</v>
          </cell>
          <cell r="W180">
            <v>2774.5294999999992</v>
          </cell>
          <cell r="X180">
            <v>0</v>
          </cell>
          <cell r="Y180">
            <v>0</v>
          </cell>
          <cell r="Z180">
            <v>0</v>
          </cell>
          <cell r="AA180">
            <v>0</v>
          </cell>
          <cell r="AB180">
            <v>0</v>
          </cell>
          <cell r="AC180">
            <v>0</v>
          </cell>
          <cell r="AD180">
            <v>11743.752200000001</v>
          </cell>
          <cell r="AE180">
            <v>11743.752200000001</v>
          </cell>
          <cell r="AF180">
            <v>2139.9950099999996</v>
          </cell>
          <cell r="AG180">
            <v>3006.5533300000002</v>
          </cell>
          <cell r="AH180">
            <v>614.77826999999991</v>
          </cell>
          <cell r="AI180">
            <v>135.22755000000001</v>
          </cell>
          <cell r="AJ180">
            <v>39.376600000000003</v>
          </cell>
          <cell r="AK180">
            <v>245.68572</v>
          </cell>
          <cell r="AL180">
            <v>81.076400000000007</v>
          </cell>
          <cell r="AM180">
            <v>87.729320000000001</v>
          </cell>
          <cell r="AN180">
            <v>18.288970000000003</v>
          </cell>
          <cell r="AO180">
            <v>63.519709999999996</v>
          </cell>
          <cell r="AP180">
            <v>15.945239999999998</v>
          </cell>
          <cell r="AQ180">
            <v>559.24722000000008</v>
          </cell>
          <cell r="AR180">
            <v>6181.6164799999988</v>
          </cell>
          <cell r="AS180">
            <v>7007.4233399999994</v>
          </cell>
          <cell r="AT180">
            <v>20742.380630000007</v>
          </cell>
          <cell r="AU180" t="str">
            <v>JUN/12</v>
          </cell>
          <cell r="AV180" t="str">
            <v>Ricardo César Costa Rocha</v>
          </cell>
        </row>
        <row r="181">
          <cell r="A181" t="str">
            <v>2253/09</v>
          </cell>
          <cell r="B181" t="str">
            <v>SE Itanhandú 2 - Construção - INST/5022</v>
          </cell>
          <cell r="C181" t="str">
            <v>PEP</v>
          </cell>
          <cell r="D181">
            <v>5694.2262999999994</v>
          </cell>
          <cell r="E181">
            <v>985.61067000000003</v>
          </cell>
          <cell r="F181">
            <v>1359.6810499999999</v>
          </cell>
          <cell r="G181">
            <v>1169.34358</v>
          </cell>
          <cell r="H181">
            <v>1408.0453</v>
          </cell>
          <cell r="I181">
            <v>1298.6991499999999</v>
          </cell>
          <cell r="J181">
            <v>1410.3316500000001</v>
          </cell>
          <cell r="K181">
            <v>4394.9420299999992</v>
          </cell>
          <cell r="L181">
            <v>3380.7812899999999</v>
          </cell>
          <cell r="M181">
            <v>2785.1475800000003</v>
          </cell>
          <cell r="N181">
            <v>2387.18732</v>
          </cell>
          <cell r="O181">
            <v>1684.1510400000002</v>
          </cell>
          <cell r="P181">
            <v>11915.60605</v>
          </cell>
          <cell r="Q181">
            <v>27958.146960000005</v>
          </cell>
          <cell r="R181">
            <v>1509.1614899999997</v>
          </cell>
          <cell r="S181">
            <v>159.85150999999999</v>
          </cell>
          <cell r="T181">
            <v>1275.3252299999999</v>
          </cell>
          <cell r="U181">
            <v>-953.27392999999995</v>
          </cell>
          <cell r="V181">
            <v>205.45932000000002</v>
          </cell>
          <cell r="W181">
            <v>3.4186999999999768</v>
          </cell>
          <cell r="X181">
            <v>0</v>
          </cell>
          <cell r="Y181">
            <v>0</v>
          </cell>
          <cell r="Z181">
            <v>0</v>
          </cell>
          <cell r="AA181">
            <v>0</v>
          </cell>
          <cell r="AB181">
            <v>0</v>
          </cell>
          <cell r="AC181">
            <v>0</v>
          </cell>
          <cell r="AD181">
            <v>2199.9423200000001</v>
          </cell>
          <cell r="AE181">
            <v>2199.9423200000001</v>
          </cell>
          <cell r="AF181">
            <v>4784.5475200000001</v>
          </cell>
          <cell r="AG181">
            <v>29.628709999999998</v>
          </cell>
          <cell r="AH181">
            <v>53.775259999999996</v>
          </cell>
          <cell r="AI181">
            <v>16.161059999999999</v>
          </cell>
          <cell r="AJ181">
            <v>567.41731000000004</v>
          </cell>
          <cell r="AK181">
            <v>110.83324000000002</v>
          </cell>
          <cell r="AL181">
            <v>552.46453999999994</v>
          </cell>
          <cell r="AM181">
            <v>362.83748999999995</v>
          </cell>
          <cell r="AN181">
            <v>538.71465999999998</v>
          </cell>
          <cell r="AO181">
            <v>659.94139000000007</v>
          </cell>
          <cell r="AP181">
            <v>494.49635999999992</v>
          </cell>
          <cell r="AQ181">
            <v>943.63238999999999</v>
          </cell>
          <cell r="AR181">
            <v>5562.3630999999996</v>
          </cell>
          <cell r="AS181">
            <v>9114.4499300000007</v>
          </cell>
          <cell r="AT181">
            <v>21771.000000000004</v>
          </cell>
          <cell r="AU181" t="str">
            <v>JUN/12</v>
          </cell>
          <cell r="AV181" t="str">
            <v>Ricardo César Costa Rocha</v>
          </cell>
        </row>
        <row r="182">
          <cell r="A182" t="str">
            <v>2255/09</v>
          </cell>
          <cell r="B182" t="str">
            <v>Reformas e Melhorias em EC-D - 2009</v>
          </cell>
          <cell r="C182" t="str">
            <v>PEP</v>
          </cell>
          <cell r="D182">
            <v>1.7607699999999999</v>
          </cell>
          <cell r="E182">
            <v>1.7607699999999999</v>
          </cell>
          <cell r="F182">
            <v>1.7607599999999999</v>
          </cell>
          <cell r="G182">
            <v>1.7607699999999999</v>
          </cell>
          <cell r="H182">
            <v>0</v>
          </cell>
          <cell r="I182">
            <v>0</v>
          </cell>
          <cell r="J182">
            <v>0</v>
          </cell>
          <cell r="K182">
            <v>0</v>
          </cell>
          <cell r="L182">
            <v>0</v>
          </cell>
          <cell r="M182">
            <v>0</v>
          </cell>
          <cell r="N182">
            <v>0</v>
          </cell>
          <cell r="O182">
            <v>0</v>
          </cell>
          <cell r="P182">
            <v>7.0430699999999993</v>
          </cell>
          <cell r="Q182">
            <v>7.0430699999999993</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7</v>
          </cell>
          <cell r="AO182">
            <v>0</v>
          </cell>
          <cell r="AP182">
            <v>0</v>
          </cell>
          <cell r="AQ182">
            <v>0</v>
          </cell>
          <cell r="AR182">
            <v>0</v>
          </cell>
          <cell r="AS182">
            <v>7</v>
          </cell>
          <cell r="AT182">
            <v>7.0430700000000002</v>
          </cell>
          <cell r="AU182" t="str">
            <v>JUN/12</v>
          </cell>
          <cell r="AV182" t="str">
            <v>Luiz Antonio Carneiro Barouch</v>
          </cell>
        </row>
        <row r="183">
          <cell r="A183" t="str">
            <v>2257/09</v>
          </cell>
          <cell r="B183" t="str">
            <v>Requisição de Materiais em Almoxarifado TC - G- 2009</v>
          </cell>
          <cell r="C183" t="str">
            <v>PEP</v>
          </cell>
          <cell r="D183">
            <v>2.5</v>
          </cell>
          <cell r="E183">
            <v>2.5</v>
          </cell>
          <cell r="F183">
            <v>2.5</v>
          </cell>
          <cell r="G183">
            <v>2.5</v>
          </cell>
          <cell r="H183">
            <v>2.5</v>
          </cell>
          <cell r="I183">
            <v>2.5</v>
          </cell>
          <cell r="J183">
            <v>2.5</v>
          </cell>
          <cell r="K183">
            <v>2.5</v>
          </cell>
          <cell r="L183">
            <v>2.5</v>
          </cell>
          <cell r="M183">
            <v>2.5</v>
          </cell>
          <cell r="N183">
            <v>2.5</v>
          </cell>
          <cell r="O183">
            <v>2.5</v>
          </cell>
          <cell r="P183">
            <v>15</v>
          </cell>
          <cell r="Q183">
            <v>30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30</v>
          </cell>
          <cell r="AU183" t="str">
            <v>JUN/12</v>
          </cell>
          <cell r="AV183" t="str">
            <v>Luiz Antonio Carneiro Barouch</v>
          </cell>
        </row>
        <row r="184">
          <cell r="A184" t="str">
            <v>2258/09</v>
          </cell>
          <cell r="B184" t="str">
            <v>Requisição de Materiais em Almoxarifado TC - T - 2009</v>
          </cell>
          <cell r="C184" t="str">
            <v>PEP</v>
          </cell>
          <cell r="D184">
            <v>5</v>
          </cell>
          <cell r="E184">
            <v>5</v>
          </cell>
          <cell r="F184">
            <v>5</v>
          </cell>
          <cell r="G184">
            <v>5</v>
          </cell>
          <cell r="H184">
            <v>5</v>
          </cell>
          <cell r="I184">
            <v>5</v>
          </cell>
          <cell r="J184">
            <v>5</v>
          </cell>
          <cell r="K184">
            <v>5</v>
          </cell>
          <cell r="L184">
            <v>5</v>
          </cell>
          <cell r="M184">
            <v>5</v>
          </cell>
          <cell r="N184">
            <v>5</v>
          </cell>
          <cell r="O184">
            <v>5</v>
          </cell>
          <cell r="P184">
            <v>30</v>
          </cell>
          <cell r="Q184">
            <v>60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60</v>
          </cell>
          <cell r="AU184" t="str">
            <v>JUN/12</v>
          </cell>
          <cell r="AV184" t="str">
            <v>Luiz Antonio Carneiro Barouch</v>
          </cell>
        </row>
        <row r="185">
          <cell r="A185" t="str">
            <v>2261/09</v>
          </cell>
          <cell r="B185" t="str">
            <v>SE PCH Brecha - Reformas e Melhorias - INST/6066</v>
          </cell>
          <cell r="C185" t="str">
            <v>PEP</v>
          </cell>
          <cell r="D185">
            <v>919.17900999999995</v>
          </cell>
          <cell r="E185">
            <v>225.89529000000002</v>
          </cell>
          <cell r="F185">
            <v>248.08751000000001</v>
          </cell>
          <cell r="G185">
            <v>297.35929000000004</v>
          </cell>
          <cell r="H185">
            <v>167.54741999999999</v>
          </cell>
          <cell r="I185">
            <v>139.01217000000003</v>
          </cell>
          <cell r="J185">
            <v>139.01215000000002</v>
          </cell>
          <cell r="K185">
            <v>139.01217000000003</v>
          </cell>
          <cell r="L185">
            <v>139.01215999999999</v>
          </cell>
          <cell r="M185">
            <v>139.01215999999999</v>
          </cell>
          <cell r="N185">
            <v>139.01217000000003</v>
          </cell>
          <cell r="O185">
            <v>139.01215999999999</v>
          </cell>
          <cell r="P185">
            <v>1997.0806900000002</v>
          </cell>
          <cell r="Q185">
            <v>2831.1536599999999</v>
          </cell>
          <cell r="R185">
            <v>58.319600000000008</v>
          </cell>
          <cell r="S185">
            <v>50.276739999999997</v>
          </cell>
          <cell r="T185">
            <v>32.391480000000001</v>
          </cell>
          <cell r="U185">
            <v>224.76618999999999</v>
          </cell>
          <cell r="V185">
            <v>82.828390000000013</v>
          </cell>
          <cell r="W185">
            <v>108.23235</v>
          </cell>
          <cell r="X185">
            <v>0</v>
          </cell>
          <cell r="Y185">
            <v>0</v>
          </cell>
          <cell r="Z185">
            <v>0</v>
          </cell>
          <cell r="AA185">
            <v>0</v>
          </cell>
          <cell r="AB185">
            <v>0</v>
          </cell>
          <cell r="AC185">
            <v>0</v>
          </cell>
          <cell r="AD185">
            <v>556.81474999999989</v>
          </cell>
          <cell r="AE185">
            <v>556.81474999999989</v>
          </cell>
          <cell r="AF185">
            <v>485.2627</v>
          </cell>
          <cell r="AG185">
            <v>243.00092000000001</v>
          </cell>
          <cell r="AH185">
            <v>5.0000000000000002E-5</v>
          </cell>
          <cell r="AI185">
            <v>0</v>
          </cell>
          <cell r="AJ185">
            <v>0</v>
          </cell>
          <cell r="AK185">
            <v>51.614629999999998</v>
          </cell>
          <cell r="AL185">
            <v>0</v>
          </cell>
          <cell r="AM185">
            <v>0</v>
          </cell>
          <cell r="AN185">
            <v>0</v>
          </cell>
          <cell r="AO185">
            <v>0</v>
          </cell>
          <cell r="AP185">
            <v>0</v>
          </cell>
          <cell r="AQ185">
            <v>0</v>
          </cell>
          <cell r="AR185">
            <v>779.87829999999997</v>
          </cell>
          <cell r="AS185">
            <v>779.87829999999997</v>
          </cell>
          <cell r="AT185">
            <v>1953.03791</v>
          </cell>
          <cell r="AU185" t="str">
            <v>JUN/12</v>
          </cell>
          <cell r="AV185" t="str">
            <v>Ricardo César Costa Rocha</v>
          </cell>
        </row>
        <row r="186">
          <cell r="A186" t="str">
            <v>2263/09</v>
          </cell>
          <cell r="B186" t="str">
            <v>Reformas e Melhorias em EC - G - 2009</v>
          </cell>
          <cell r="C186" t="str">
            <v>PEP</v>
          </cell>
          <cell r="D186">
            <v>1.2015199999999999</v>
          </cell>
          <cell r="E186">
            <v>1.20153</v>
          </cell>
          <cell r="F186">
            <v>1.2015199999999999</v>
          </cell>
          <cell r="G186">
            <v>1.2015199999999999</v>
          </cell>
          <cell r="H186">
            <v>0</v>
          </cell>
          <cell r="I186">
            <v>0</v>
          </cell>
          <cell r="J186">
            <v>0</v>
          </cell>
          <cell r="K186">
            <v>0</v>
          </cell>
          <cell r="L186">
            <v>0</v>
          </cell>
          <cell r="M186">
            <v>0</v>
          </cell>
          <cell r="N186">
            <v>0</v>
          </cell>
          <cell r="O186">
            <v>0</v>
          </cell>
          <cell r="P186">
            <v>4.8060900000000002</v>
          </cell>
          <cell r="Q186">
            <v>4.8060900000000002</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4.8060900000000002</v>
          </cell>
          <cell r="AU186" t="str">
            <v>JUN/12</v>
          </cell>
          <cell r="AV186" t="str">
            <v>Luiz Antonio Carneiro Barouch</v>
          </cell>
        </row>
        <row r="187">
          <cell r="A187" t="str">
            <v>2264/09</v>
          </cell>
          <cell r="B187" t="str">
            <v>Reformas e Melhorias em EC - T - 2009</v>
          </cell>
          <cell r="C187" t="str">
            <v>PEP</v>
          </cell>
          <cell r="D187">
            <v>2.1442199999999998</v>
          </cell>
          <cell r="E187">
            <v>2.1442299999999999</v>
          </cell>
          <cell r="F187">
            <v>2.1442199999999998</v>
          </cell>
          <cell r="G187">
            <v>2.1442299999999999</v>
          </cell>
          <cell r="H187">
            <v>2.1442199999999998</v>
          </cell>
          <cell r="I187">
            <v>2.1442299999999999</v>
          </cell>
          <cell r="J187">
            <v>2.1442199999999998</v>
          </cell>
          <cell r="K187">
            <v>2.1442199999999998</v>
          </cell>
          <cell r="L187">
            <v>2.1442299999999999</v>
          </cell>
          <cell r="M187">
            <v>2.1442199999999998</v>
          </cell>
          <cell r="N187">
            <v>2.1442299999999999</v>
          </cell>
          <cell r="O187">
            <v>2.1442199999999998</v>
          </cell>
          <cell r="P187">
            <v>12.865349999999999</v>
          </cell>
          <cell r="Q187">
            <v>25.730689999999999</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25.730689999999999</v>
          </cell>
          <cell r="AU187" t="str">
            <v>JUN/12</v>
          </cell>
          <cell r="AV187" t="str">
            <v>Luiz Antonio Carneiro Barouch</v>
          </cell>
        </row>
        <row r="188">
          <cell r="A188" t="str">
            <v>2272/09</v>
          </cell>
          <cell r="B188" t="str">
            <v>Instrumentos e Ferramentas para TC/MI - D</v>
          </cell>
          <cell r="C188" t="str">
            <v>PEP</v>
          </cell>
          <cell r="D188">
            <v>10.276110000000001</v>
          </cell>
          <cell r="E188">
            <v>10.2761</v>
          </cell>
          <cell r="F188">
            <v>10.276110000000001</v>
          </cell>
          <cell r="G188">
            <v>10.2761</v>
          </cell>
          <cell r="H188">
            <v>0</v>
          </cell>
          <cell r="I188">
            <v>0</v>
          </cell>
          <cell r="J188">
            <v>0</v>
          </cell>
          <cell r="K188">
            <v>0</v>
          </cell>
          <cell r="L188">
            <v>0</v>
          </cell>
          <cell r="M188">
            <v>0</v>
          </cell>
          <cell r="N188">
            <v>0</v>
          </cell>
          <cell r="O188">
            <v>0</v>
          </cell>
          <cell r="P188">
            <v>41.104419999999998</v>
          </cell>
          <cell r="Q188">
            <v>41.104419999999998</v>
          </cell>
          <cell r="R188">
            <v>4.0500000000000007</v>
          </cell>
          <cell r="S188">
            <v>0.60899999999999999</v>
          </cell>
          <cell r="T188">
            <v>0</v>
          </cell>
          <cell r="U188">
            <v>0.192</v>
          </cell>
          <cell r="V188">
            <v>0.38500000000000001</v>
          </cell>
          <cell r="W188">
            <v>1.7501699999999998</v>
          </cell>
          <cell r="X188">
            <v>0</v>
          </cell>
          <cell r="Y188">
            <v>0</v>
          </cell>
          <cell r="Z188">
            <v>0</v>
          </cell>
          <cell r="AA188">
            <v>0</v>
          </cell>
          <cell r="AB188">
            <v>0</v>
          </cell>
          <cell r="AC188">
            <v>0</v>
          </cell>
          <cell r="AD188">
            <v>6.9861700000000004</v>
          </cell>
          <cell r="AE188">
            <v>6.9861700000000004</v>
          </cell>
          <cell r="AF188">
            <v>0</v>
          </cell>
          <cell r="AG188">
            <v>0</v>
          </cell>
          <cell r="AH188">
            <v>0</v>
          </cell>
          <cell r="AI188">
            <v>0</v>
          </cell>
          <cell r="AJ188">
            <v>0</v>
          </cell>
          <cell r="AK188">
            <v>0</v>
          </cell>
          <cell r="AL188">
            <v>5.4443999999999999</v>
          </cell>
          <cell r="AM188">
            <v>0</v>
          </cell>
          <cell r="AN188">
            <v>0</v>
          </cell>
          <cell r="AO188">
            <v>0</v>
          </cell>
          <cell r="AP188">
            <v>0</v>
          </cell>
          <cell r="AQ188">
            <v>0</v>
          </cell>
          <cell r="AR188">
            <v>0</v>
          </cell>
          <cell r="AS188">
            <v>5.4443999999999999</v>
          </cell>
          <cell r="AT188">
            <v>41.104419999999998</v>
          </cell>
          <cell r="AU188" t="str">
            <v>JUN/12</v>
          </cell>
          <cell r="AV188" t="str">
            <v>Luiz Antonio Carneiro Barouch</v>
          </cell>
        </row>
        <row r="189">
          <cell r="A189" t="str">
            <v>2274/09</v>
          </cell>
          <cell r="B189" t="str">
            <v>Instrumentos e Ferramentas para TC/MI - T</v>
          </cell>
          <cell r="C189" t="str">
            <v>PEP</v>
          </cell>
          <cell r="D189">
            <v>7.0304899999999995</v>
          </cell>
          <cell r="E189">
            <v>7.0304899999999995</v>
          </cell>
          <cell r="F189">
            <v>7.0304899999999995</v>
          </cell>
          <cell r="G189">
            <v>7.0304899999999995</v>
          </cell>
          <cell r="H189">
            <v>0</v>
          </cell>
          <cell r="I189">
            <v>0</v>
          </cell>
          <cell r="J189">
            <v>0</v>
          </cell>
          <cell r="K189">
            <v>0</v>
          </cell>
          <cell r="L189">
            <v>0</v>
          </cell>
          <cell r="M189">
            <v>0</v>
          </cell>
          <cell r="N189">
            <v>0</v>
          </cell>
          <cell r="O189">
            <v>0</v>
          </cell>
          <cell r="P189">
            <v>28.121959999999998</v>
          </cell>
          <cell r="Q189">
            <v>28.121959999999998</v>
          </cell>
          <cell r="R189">
            <v>0</v>
          </cell>
          <cell r="S189">
            <v>0</v>
          </cell>
          <cell r="T189">
            <v>8.4</v>
          </cell>
          <cell r="U189">
            <v>0</v>
          </cell>
          <cell r="V189">
            <v>0</v>
          </cell>
          <cell r="W189">
            <v>0</v>
          </cell>
          <cell r="X189">
            <v>0</v>
          </cell>
          <cell r="Y189">
            <v>0</v>
          </cell>
          <cell r="Z189">
            <v>0</v>
          </cell>
          <cell r="AA189">
            <v>0</v>
          </cell>
          <cell r="AB189">
            <v>0</v>
          </cell>
          <cell r="AC189">
            <v>0</v>
          </cell>
          <cell r="AD189">
            <v>8.4</v>
          </cell>
          <cell r="AE189">
            <v>8.4</v>
          </cell>
          <cell r="AF189">
            <v>0</v>
          </cell>
          <cell r="AG189">
            <v>0</v>
          </cell>
          <cell r="AH189">
            <v>0</v>
          </cell>
          <cell r="AI189">
            <v>0</v>
          </cell>
          <cell r="AJ189">
            <v>0</v>
          </cell>
          <cell r="AK189">
            <v>0</v>
          </cell>
          <cell r="AL189">
            <v>0</v>
          </cell>
          <cell r="AM189">
            <v>1.708</v>
          </cell>
          <cell r="AN189">
            <v>0</v>
          </cell>
          <cell r="AO189">
            <v>0</v>
          </cell>
          <cell r="AP189">
            <v>0</v>
          </cell>
          <cell r="AQ189">
            <v>0</v>
          </cell>
          <cell r="AR189">
            <v>0</v>
          </cell>
          <cell r="AS189">
            <v>1.708</v>
          </cell>
          <cell r="AT189">
            <v>28.121960000000001</v>
          </cell>
          <cell r="AU189" t="str">
            <v>JUN/12</v>
          </cell>
          <cell r="AV189" t="str">
            <v>Luiz Antonio Carneiro Barouch</v>
          </cell>
        </row>
        <row r="190">
          <cell r="A190" t="str">
            <v>2286/09</v>
          </cell>
          <cell r="B190" t="str">
            <v>RAPC - G - Postos de Medição</v>
          </cell>
          <cell r="C190" t="str">
            <v>PEP</v>
          </cell>
          <cell r="D190">
            <v>0</v>
          </cell>
          <cell r="E190">
            <v>0</v>
          </cell>
          <cell r="F190">
            <v>0</v>
          </cell>
          <cell r="G190">
            <v>0</v>
          </cell>
          <cell r="H190">
            <v>13</v>
          </cell>
          <cell r="I190">
            <v>0</v>
          </cell>
          <cell r="J190">
            <v>13</v>
          </cell>
          <cell r="K190">
            <v>0</v>
          </cell>
          <cell r="L190">
            <v>0</v>
          </cell>
          <cell r="M190">
            <v>0</v>
          </cell>
          <cell r="N190">
            <v>0</v>
          </cell>
          <cell r="O190">
            <v>0</v>
          </cell>
          <cell r="P190">
            <v>13</v>
          </cell>
          <cell r="Q190">
            <v>26</v>
          </cell>
          <cell r="R190">
            <v>0</v>
          </cell>
          <cell r="S190">
            <v>0</v>
          </cell>
          <cell r="T190">
            <v>0</v>
          </cell>
          <cell r="U190">
            <v>0</v>
          </cell>
          <cell r="V190">
            <v>12.59756</v>
          </cell>
          <cell r="W190">
            <v>0</v>
          </cell>
          <cell r="X190">
            <v>0</v>
          </cell>
          <cell r="Y190">
            <v>0</v>
          </cell>
          <cell r="Z190">
            <v>0</v>
          </cell>
          <cell r="AA190">
            <v>0</v>
          </cell>
          <cell r="AB190">
            <v>0</v>
          </cell>
          <cell r="AC190">
            <v>0</v>
          </cell>
          <cell r="AD190">
            <v>12.59756</v>
          </cell>
          <cell r="AE190">
            <v>12.59756</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26</v>
          </cell>
          <cell r="AU190" t="str">
            <v>JUN/12</v>
          </cell>
          <cell r="AV190" t="str">
            <v>Nelson Benicio Marques de Araujo</v>
          </cell>
        </row>
        <row r="191">
          <cell r="A191" t="str">
            <v>2293/09</v>
          </cell>
          <cell r="B191" t="str">
            <v>Centro de Excelência em Ictiologia V. Grande</v>
          </cell>
          <cell r="C191" t="str">
            <v>ORD</v>
          </cell>
          <cell r="D191">
            <v>5.0140799999999999</v>
          </cell>
          <cell r="E191">
            <v>68.279629999999997</v>
          </cell>
          <cell r="F191">
            <v>7.6418999999999997</v>
          </cell>
          <cell r="G191">
            <v>18.91404</v>
          </cell>
          <cell r="H191">
            <v>3.9468100000000002</v>
          </cell>
          <cell r="I191">
            <v>46.96</v>
          </cell>
          <cell r="J191">
            <v>26.408000000000001</v>
          </cell>
          <cell r="K191">
            <v>35.631999999999998</v>
          </cell>
          <cell r="L191">
            <v>198.95</v>
          </cell>
          <cell r="M191">
            <v>369.8</v>
          </cell>
          <cell r="N191">
            <v>372.05</v>
          </cell>
          <cell r="O191">
            <v>621.29354000000001</v>
          </cell>
          <cell r="P191">
            <v>150.75646</v>
          </cell>
          <cell r="Q191">
            <v>1774.89</v>
          </cell>
          <cell r="R191">
            <v>5.0140799999999999</v>
          </cell>
          <cell r="S191">
            <v>68.279629999999997</v>
          </cell>
          <cell r="T191">
            <v>7.6418999999999997</v>
          </cell>
          <cell r="U191">
            <v>18.91404</v>
          </cell>
          <cell r="V191">
            <v>26.2559</v>
          </cell>
          <cell r="W191">
            <v>58.861260000000001</v>
          </cell>
          <cell r="X191">
            <v>0</v>
          </cell>
          <cell r="Y191">
            <v>0</v>
          </cell>
          <cell r="Z191">
            <v>0</v>
          </cell>
          <cell r="AA191">
            <v>0</v>
          </cell>
          <cell r="AB191">
            <v>0</v>
          </cell>
          <cell r="AC191">
            <v>0</v>
          </cell>
          <cell r="AD191">
            <v>184.96681000000001</v>
          </cell>
          <cell r="AE191">
            <v>184.96681000000001</v>
          </cell>
          <cell r="AF191">
            <v>0</v>
          </cell>
          <cell r="AG191">
            <v>0</v>
          </cell>
          <cell r="AH191">
            <v>0</v>
          </cell>
          <cell r="AI191">
            <v>0</v>
          </cell>
          <cell r="AJ191">
            <v>0</v>
          </cell>
          <cell r="AK191">
            <v>0</v>
          </cell>
          <cell r="AL191">
            <v>0</v>
          </cell>
          <cell r="AM191">
            <v>0</v>
          </cell>
          <cell r="AN191">
            <v>25.111349999999998</v>
          </cell>
          <cell r="AO191">
            <v>0</v>
          </cell>
          <cell r="AP191">
            <v>0</v>
          </cell>
          <cell r="AQ191">
            <v>0</v>
          </cell>
          <cell r="AR191">
            <v>0</v>
          </cell>
          <cell r="AS191">
            <v>25.111349999999998</v>
          </cell>
          <cell r="AT191">
            <v>1774.8899999999999</v>
          </cell>
          <cell r="AU191" t="str">
            <v>JUN/12</v>
          </cell>
          <cell r="AV191" t="str">
            <v>Newton José Schmidt Prado</v>
          </cell>
        </row>
        <row r="192">
          <cell r="A192" t="str">
            <v>2295/09</v>
          </cell>
          <cell r="B192" t="str">
            <v>GAM - T - Gestão Ambiental AT-2009</v>
          </cell>
          <cell r="C192" t="str">
            <v>PEP</v>
          </cell>
          <cell r="D192">
            <v>0.12533</v>
          </cell>
          <cell r="E192">
            <v>145.34423999999999</v>
          </cell>
          <cell r="F192">
            <v>0.85423000000000004</v>
          </cell>
          <cell r="G192">
            <v>3.1965400000000002</v>
          </cell>
          <cell r="H192">
            <v>222.07128999999998</v>
          </cell>
          <cell r="I192">
            <v>18.774090000000001</v>
          </cell>
          <cell r="J192">
            <v>0</v>
          </cell>
          <cell r="K192">
            <v>0</v>
          </cell>
          <cell r="L192">
            <v>137.04554999999999</v>
          </cell>
          <cell r="M192">
            <v>0</v>
          </cell>
          <cell r="N192">
            <v>0</v>
          </cell>
          <cell r="O192">
            <v>271.70227999999997</v>
          </cell>
          <cell r="P192">
            <v>390.36572000000001</v>
          </cell>
          <cell r="Q192">
            <v>799.11354999999992</v>
          </cell>
          <cell r="R192">
            <v>0.12533</v>
          </cell>
          <cell r="S192">
            <v>144.98899999999998</v>
          </cell>
          <cell r="T192">
            <v>0.14374999999999999</v>
          </cell>
          <cell r="U192">
            <v>0.23854000000000003</v>
          </cell>
          <cell r="V192">
            <v>214.62698999999998</v>
          </cell>
          <cell r="W192">
            <v>30.242109999999993</v>
          </cell>
          <cell r="X192">
            <v>0</v>
          </cell>
          <cell r="Y192">
            <v>0</v>
          </cell>
          <cell r="Z192">
            <v>0</v>
          </cell>
          <cell r="AA192">
            <v>0</v>
          </cell>
          <cell r="AB192">
            <v>0</v>
          </cell>
          <cell r="AC192">
            <v>0</v>
          </cell>
          <cell r="AD192">
            <v>390.36572000000007</v>
          </cell>
          <cell r="AE192">
            <v>390.36572000000007</v>
          </cell>
          <cell r="AF192">
            <v>1.32</v>
          </cell>
          <cell r="AG192">
            <v>0</v>
          </cell>
          <cell r="AH192">
            <v>0</v>
          </cell>
          <cell r="AI192">
            <v>0</v>
          </cell>
          <cell r="AJ192">
            <v>0</v>
          </cell>
          <cell r="AK192">
            <v>0</v>
          </cell>
          <cell r="AL192">
            <v>0</v>
          </cell>
          <cell r="AM192">
            <v>0</v>
          </cell>
          <cell r="AN192">
            <v>0</v>
          </cell>
          <cell r="AO192">
            <v>0</v>
          </cell>
          <cell r="AP192">
            <v>0</v>
          </cell>
          <cell r="AQ192">
            <v>0</v>
          </cell>
          <cell r="AR192">
            <v>1.32</v>
          </cell>
          <cell r="AS192">
            <v>1.32</v>
          </cell>
          <cell r="AT192">
            <v>799.11355000000003</v>
          </cell>
          <cell r="AU192" t="str">
            <v>JUN/12</v>
          </cell>
          <cell r="AV192" t="str">
            <v>Frederico Alvarez Perez</v>
          </cell>
        </row>
        <row r="193">
          <cell r="A193" t="str">
            <v>2297/09</v>
          </cell>
          <cell r="B193" t="str">
            <v>Infraestrutura Atualização Tecnológica CPD - TI</v>
          </cell>
          <cell r="C193" t="str">
            <v>ORD</v>
          </cell>
          <cell r="D193">
            <v>532.85915</v>
          </cell>
          <cell r="E193">
            <v>150</v>
          </cell>
          <cell r="F193">
            <v>150</v>
          </cell>
          <cell r="G193">
            <v>151.00015999999999</v>
          </cell>
          <cell r="H193">
            <v>0</v>
          </cell>
          <cell r="I193">
            <v>0</v>
          </cell>
          <cell r="J193">
            <v>0</v>
          </cell>
          <cell r="K193">
            <v>0</v>
          </cell>
          <cell r="L193">
            <v>0</v>
          </cell>
          <cell r="M193">
            <v>0</v>
          </cell>
          <cell r="N193">
            <v>0</v>
          </cell>
          <cell r="O193">
            <v>0</v>
          </cell>
          <cell r="P193">
            <v>983.85931000000005</v>
          </cell>
          <cell r="Q193">
            <v>983.85931000000005</v>
          </cell>
          <cell r="R193">
            <v>10.23</v>
          </cell>
          <cell r="S193">
            <v>31.886939999999999</v>
          </cell>
          <cell r="T193">
            <v>530.79999999999995</v>
          </cell>
          <cell r="U193">
            <v>2.32755</v>
          </cell>
          <cell r="V193">
            <v>91.059149999999988</v>
          </cell>
          <cell r="W193">
            <v>22.05</v>
          </cell>
          <cell r="X193">
            <v>0</v>
          </cell>
          <cell r="Y193">
            <v>0</v>
          </cell>
          <cell r="Z193">
            <v>0</v>
          </cell>
          <cell r="AA193">
            <v>0</v>
          </cell>
          <cell r="AB193">
            <v>0</v>
          </cell>
          <cell r="AC193">
            <v>0</v>
          </cell>
          <cell r="AD193">
            <v>688.35364000000004</v>
          </cell>
          <cell r="AE193">
            <v>688.35364000000004</v>
          </cell>
          <cell r="AF193">
            <v>8.25</v>
          </cell>
          <cell r="AG193">
            <v>0</v>
          </cell>
          <cell r="AH193">
            <v>0</v>
          </cell>
          <cell r="AI193">
            <v>41.8</v>
          </cell>
          <cell r="AJ193">
            <v>0</v>
          </cell>
          <cell r="AK193">
            <v>0</v>
          </cell>
          <cell r="AL193">
            <v>0</v>
          </cell>
          <cell r="AM193">
            <v>0</v>
          </cell>
          <cell r="AN193">
            <v>0</v>
          </cell>
          <cell r="AO193">
            <v>0</v>
          </cell>
          <cell r="AP193">
            <v>0</v>
          </cell>
          <cell r="AQ193">
            <v>0</v>
          </cell>
          <cell r="AR193">
            <v>50.05</v>
          </cell>
          <cell r="AS193">
            <v>50.05</v>
          </cell>
          <cell r="AT193">
            <v>983.85931000000005</v>
          </cell>
          <cell r="AU193" t="str">
            <v>JUN/12</v>
          </cell>
          <cell r="AV193" t="str">
            <v>Wagner Nogueira Vaz de Mello</v>
          </cell>
        </row>
        <row r="194">
          <cell r="A194" t="str">
            <v>2298/09</v>
          </cell>
          <cell r="B194" t="str">
            <v>Infraestrutura Atualização Tecnológica CPD - TI</v>
          </cell>
          <cell r="C194" t="str">
            <v>ORD</v>
          </cell>
          <cell r="D194">
            <v>25</v>
          </cell>
          <cell r="E194">
            <v>1300</v>
          </cell>
          <cell r="F194">
            <v>55.499160000000003</v>
          </cell>
          <cell r="G194">
            <v>0</v>
          </cell>
          <cell r="H194">
            <v>0</v>
          </cell>
          <cell r="I194">
            <v>0</v>
          </cell>
          <cell r="J194">
            <v>0</v>
          </cell>
          <cell r="K194">
            <v>0</v>
          </cell>
          <cell r="L194">
            <v>0</v>
          </cell>
          <cell r="M194">
            <v>0</v>
          </cell>
          <cell r="N194">
            <v>0</v>
          </cell>
          <cell r="O194">
            <v>0</v>
          </cell>
          <cell r="P194">
            <v>1380.4991599999998</v>
          </cell>
          <cell r="Q194">
            <v>1380.4991599999998</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14.938600000000001</v>
          </cell>
          <cell r="AI194">
            <v>0</v>
          </cell>
          <cell r="AJ194">
            <v>0</v>
          </cell>
          <cell r="AK194">
            <v>0</v>
          </cell>
          <cell r="AL194">
            <v>0</v>
          </cell>
          <cell r="AM194">
            <v>0</v>
          </cell>
          <cell r="AN194">
            <v>0</v>
          </cell>
          <cell r="AO194">
            <v>594.68759</v>
          </cell>
          <cell r="AP194">
            <v>0</v>
          </cell>
          <cell r="AQ194">
            <v>470</v>
          </cell>
          <cell r="AR194">
            <v>14.938600000000001</v>
          </cell>
          <cell r="AS194">
            <v>1079.62619</v>
          </cell>
          <cell r="AT194">
            <v>1380.4991599999998</v>
          </cell>
          <cell r="AU194" t="str">
            <v>JUN/12</v>
          </cell>
          <cell r="AV194" t="str">
            <v>Wagner Nogueira Vaz de Mello</v>
          </cell>
        </row>
        <row r="195">
          <cell r="A195" t="str">
            <v>2300/09</v>
          </cell>
          <cell r="B195" t="str">
            <v>Modernização do Parque Microinformática</v>
          </cell>
          <cell r="C195" t="str">
            <v>PEP</v>
          </cell>
          <cell r="D195">
            <v>6.8529999999999998</v>
          </cell>
          <cell r="E195">
            <v>0</v>
          </cell>
          <cell r="F195">
            <v>0</v>
          </cell>
          <cell r="G195">
            <v>0</v>
          </cell>
          <cell r="H195">
            <v>0</v>
          </cell>
          <cell r="I195">
            <v>0</v>
          </cell>
          <cell r="J195">
            <v>0</v>
          </cell>
          <cell r="K195">
            <v>0</v>
          </cell>
          <cell r="L195">
            <v>0</v>
          </cell>
          <cell r="M195">
            <v>0</v>
          </cell>
          <cell r="N195">
            <v>0</v>
          </cell>
          <cell r="O195">
            <v>0</v>
          </cell>
          <cell r="P195">
            <v>6.8529999999999998</v>
          </cell>
          <cell r="Q195">
            <v>6.8529999999999998</v>
          </cell>
          <cell r="R195">
            <v>6.8529999999999998</v>
          </cell>
          <cell r="S195">
            <v>0</v>
          </cell>
          <cell r="T195">
            <v>0</v>
          </cell>
          <cell r="U195">
            <v>0</v>
          </cell>
          <cell r="V195">
            <v>0</v>
          </cell>
          <cell r="W195">
            <v>0</v>
          </cell>
          <cell r="X195">
            <v>0</v>
          </cell>
          <cell r="Y195">
            <v>0</v>
          </cell>
          <cell r="Z195">
            <v>0</v>
          </cell>
          <cell r="AA195">
            <v>0</v>
          </cell>
          <cell r="AB195">
            <v>0</v>
          </cell>
          <cell r="AC195">
            <v>0</v>
          </cell>
          <cell r="AD195">
            <v>6.8529999999999998</v>
          </cell>
          <cell r="AE195">
            <v>6.8529999999999998</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6.8529999999999998</v>
          </cell>
          <cell r="AU195" t="str">
            <v>JUN/12</v>
          </cell>
          <cell r="AV195" t="str">
            <v>Jamir Teodoro Lopes</v>
          </cell>
        </row>
        <row r="196">
          <cell r="A196" t="str">
            <v>2301/09</v>
          </cell>
          <cell r="B196" t="str">
            <v>Modernização do Parque Microinformática</v>
          </cell>
          <cell r="C196" t="str">
            <v>PEP</v>
          </cell>
          <cell r="D196">
            <v>0</v>
          </cell>
          <cell r="E196">
            <v>0</v>
          </cell>
          <cell r="F196">
            <v>8.6147800000000014</v>
          </cell>
          <cell r="G196">
            <v>14.4</v>
          </cell>
          <cell r="H196">
            <v>21.4</v>
          </cell>
          <cell r="I196">
            <v>0</v>
          </cell>
          <cell r="J196">
            <v>0</v>
          </cell>
          <cell r="K196">
            <v>0</v>
          </cell>
          <cell r="L196">
            <v>0</v>
          </cell>
          <cell r="M196">
            <v>0</v>
          </cell>
          <cell r="N196">
            <v>0</v>
          </cell>
          <cell r="O196">
            <v>0</v>
          </cell>
          <cell r="P196">
            <v>44.41478</v>
          </cell>
          <cell r="Q196">
            <v>44.41478</v>
          </cell>
          <cell r="R196">
            <v>5.8271499999999996</v>
          </cell>
          <cell r="S196">
            <v>2.5609999999999999</v>
          </cell>
          <cell r="T196">
            <v>0</v>
          </cell>
          <cell r="U196">
            <v>0</v>
          </cell>
          <cell r="V196">
            <v>12.15114</v>
          </cell>
          <cell r="W196">
            <v>3.9990000000000001</v>
          </cell>
          <cell r="X196">
            <v>0</v>
          </cell>
          <cell r="Y196">
            <v>0</v>
          </cell>
          <cell r="Z196">
            <v>0</v>
          </cell>
          <cell r="AA196">
            <v>0</v>
          </cell>
          <cell r="AB196">
            <v>0</v>
          </cell>
          <cell r="AC196">
            <v>0</v>
          </cell>
          <cell r="AD196">
            <v>24.53829</v>
          </cell>
          <cell r="AE196">
            <v>24.53829</v>
          </cell>
          <cell r="AF196">
            <v>0</v>
          </cell>
          <cell r="AG196">
            <v>0</v>
          </cell>
          <cell r="AH196">
            <v>0</v>
          </cell>
          <cell r="AI196">
            <v>0</v>
          </cell>
          <cell r="AJ196">
            <v>0</v>
          </cell>
          <cell r="AK196">
            <v>0</v>
          </cell>
          <cell r="AL196">
            <v>11.26759</v>
          </cell>
          <cell r="AM196">
            <v>0</v>
          </cell>
          <cell r="AN196">
            <v>0</v>
          </cell>
          <cell r="AO196">
            <v>0</v>
          </cell>
          <cell r="AP196">
            <v>0</v>
          </cell>
          <cell r="AQ196">
            <v>0</v>
          </cell>
          <cell r="AR196">
            <v>0</v>
          </cell>
          <cell r="AS196">
            <v>11.26759</v>
          </cell>
          <cell r="AT196">
            <v>44.41478</v>
          </cell>
          <cell r="AU196" t="str">
            <v>JUN/12</v>
          </cell>
          <cell r="AV196" t="str">
            <v>Jamir Teodoro Lopes</v>
          </cell>
        </row>
        <row r="197">
          <cell r="A197" t="str">
            <v>2313/09</v>
          </cell>
          <cell r="B197" t="str">
            <v>Substituição dos Equipamentos Carrier de TLP</v>
          </cell>
          <cell r="C197" t="str">
            <v>PEP</v>
          </cell>
          <cell r="D197">
            <v>414.07798999999994</v>
          </cell>
          <cell r="E197">
            <v>446.678</v>
          </cell>
          <cell r="F197">
            <v>751.30769999999984</v>
          </cell>
          <cell r="G197">
            <v>384.07799</v>
          </cell>
          <cell r="H197">
            <v>682.17464000000007</v>
          </cell>
          <cell r="I197">
            <v>384.07800999999995</v>
          </cell>
          <cell r="J197">
            <v>384.0779599999999</v>
          </cell>
          <cell r="K197">
            <v>384.07798999999994</v>
          </cell>
          <cell r="L197">
            <v>384.07799</v>
          </cell>
          <cell r="M197">
            <v>384.07799999999997</v>
          </cell>
          <cell r="N197">
            <v>384.07796999999994</v>
          </cell>
          <cell r="O197">
            <v>384.07798999999994</v>
          </cell>
          <cell r="P197">
            <v>3062.3943299999996</v>
          </cell>
          <cell r="Q197">
            <v>5366.8622300000006</v>
          </cell>
          <cell r="R197">
            <v>16.756419999999999</v>
          </cell>
          <cell r="S197">
            <v>123.90716</v>
          </cell>
          <cell r="T197">
            <v>111.38323999999999</v>
          </cell>
          <cell r="U197">
            <v>202.70492000000004</v>
          </cell>
          <cell r="V197">
            <v>73.757340000000013</v>
          </cell>
          <cell r="W197">
            <v>78.092289999999977</v>
          </cell>
          <cell r="X197">
            <v>0</v>
          </cell>
          <cell r="Y197">
            <v>0</v>
          </cell>
          <cell r="Z197">
            <v>0</v>
          </cell>
          <cell r="AA197">
            <v>0</v>
          </cell>
          <cell r="AB197">
            <v>0</v>
          </cell>
          <cell r="AC197">
            <v>0</v>
          </cell>
          <cell r="AD197">
            <v>606.60136999999986</v>
          </cell>
          <cell r="AE197">
            <v>606.60136999999986</v>
          </cell>
          <cell r="AF197">
            <v>0</v>
          </cell>
          <cell r="AG197">
            <v>2.1164200000000002</v>
          </cell>
          <cell r="AH197">
            <v>8.76</v>
          </cell>
          <cell r="AI197">
            <v>306.54539</v>
          </cell>
          <cell r="AJ197">
            <v>123.80624</v>
          </cell>
          <cell r="AK197">
            <v>32.648029999999999</v>
          </cell>
          <cell r="AL197">
            <v>0</v>
          </cell>
          <cell r="AM197">
            <v>0</v>
          </cell>
          <cell r="AN197">
            <v>0</v>
          </cell>
          <cell r="AO197">
            <v>0</v>
          </cell>
          <cell r="AP197">
            <v>66.419870000000003</v>
          </cell>
          <cell r="AQ197">
            <v>0</v>
          </cell>
          <cell r="AR197">
            <v>473.87608000000006</v>
          </cell>
          <cell r="AS197">
            <v>540.29594999999995</v>
          </cell>
          <cell r="AT197">
            <v>5366.8622300000006</v>
          </cell>
          <cell r="AU197" t="str">
            <v>JUN/12</v>
          </cell>
          <cell r="AV197" t="str">
            <v>Luiz Antonio Carneiro Barouch</v>
          </cell>
        </row>
        <row r="198">
          <cell r="A198" t="str">
            <v>2319/09</v>
          </cell>
          <cell r="B198" t="str">
            <v>Ferramentas e Equipamentos para a Gerência da SD</v>
          </cell>
          <cell r="C198" t="str">
            <v>PEP</v>
          </cell>
          <cell r="D198">
            <v>0</v>
          </cell>
          <cell r="E198">
            <v>8.4709000000000003</v>
          </cell>
          <cell r="F198">
            <v>0</v>
          </cell>
          <cell r="G198">
            <v>0</v>
          </cell>
          <cell r="H198">
            <v>0</v>
          </cell>
          <cell r="I198">
            <v>0</v>
          </cell>
          <cell r="J198">
            <v>0</v>
          </cell>
          <cell r="K198">
            <v>0</v>
          </cell>
          <cell r="L198">
            <v>0</v>
          </cell>
          <cell r="M198">
            <v>0</v>
          </cell>
          <cell r="N198">
            <v>0</v>
          </cell>
          <cell r="O198">
            <v>0</v>
          </cell>
          <cell r="P198">
            <v>8.4709000000000003</v>
          </cell>
          <cell r="Q198">
            <v>8.4709000000000003</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8.4709000000000003</v>
          </cell>
          <cell r="AU198" t="str">
            <v>JUN/12</v>
          </cell>
          <cell r="AV198" t="str">
            <v>Edélcio Antonio Martins</v>
          </cell>
        </row>
        <row r="199">
          <cell r="A199" t="str">
            <v>2323/09</v>
          </cell>
          <cell r="B199" t="str">
            <v>Projeto COIM 1 Fase - Terminais Móveis</v>
          </cell>
          <cell r="C199" t="str">
            <v>PEP</v>
          </cell>
          <cell r="D199">
            <v>3483.4158400000001</v>
          </cell>
          <cell r="E199">
            <v>0</v>
          </cell>
          <cell r="F199">
            <v>0</v>
          </cell>
          <cell r="G199">
            <v>0</v>
          </cell>
          <cell r="H199">
            <v>0</v>
          </cell>
          <cell r="I199">
            <v>0</v>
          </cell>
          <cell r="J199">
            <v>0</v>
          </cell>
          <cell r="K199">
            <v>0</v>
          </cell>
          <cell r="L199">
            <v>0</v>
          </cell>
          <cell r="M199">
            <v>0</v>
          </cell>
          <cell r="N199">
            <v>0</v>
          </cell>
          <cell r="O199">
            <v>0</v>
          </cell>
          <cell r="P199">
            <v>3483.4158400000001</v>
          </cell>
          <cell r="Q199">
            <v>3483.4158400000001</v>
          </cell>
          <cell r="R199">
            <v>0</v>
          </cell>
          <cell r="S199">
            <v>7.5739999999999998</v>
          </cell>
          <cell r="T199">
            <v>275.71012999999999</v>
          </cell>
          <cell r="U199">
            <v>67.125</v>
          </cell>
          <cell r="V199">
            <v>40.853009999999998</v>
          </cell>
          <cell r="W199">
            <v>28.743729999999999</v>
          </cell>
          <cell r="X199">
            <v>0</v>
          </cell>
          <cell r="Y199">
            <v>0</v>
          </cell>
          <cell r="Z199">
            <v>0</v>
          </cell>
          <cell r="AA199">
            <v>0</v>
          </cell>
          <cell r="AB199">
            <v>0</v>
          </cell>
          <cell r="AC199">
            <v>0</v>
          </cell>
          <cell r="AD199">
            <v>420.00587000000002</v>
          </cell>
          <cell r="AE199">
            <v>420.00587000000002</v>
          </cell>
          <cell r="AF199">
            <v>90.368940000000009</v>
          </cell>
          <cell r="AG199">
            <v>0</v>
          </cell>
          <cell r="AH199">
            <v>2.4391100000000003</v>
          </cell>
          <cell r="AI199">
            <v>0</v>
          </cell>
          <cell r="AJ199">
            <v>0</v>
          </cell>
          <cell r="AK199">
            <v>17.82</v>
          </cell>
          <cell r="AL199">
            <v>2.9999999999999997E-5</v>
          </cell>
          <cell r="AM199">
            <v>106</v>
          </cell>
          <cell r="AN199">
            <v>0</v>
          </cell>
          <cell r="AO199">
            <v>1738.4479699999999</v>
          </cell>
          <cell r="AP199">
            <v>0</v>
          </cell>
          <cell r="AQ199">
            <v>0</v>
          </cell>
          <cell r="AR199">
            <v>110.62805</v>
          </cell>
          <cell r="AS199">
            <v>1955.0760499999999</v>
          </cell>
          <cell r="AT199">
            <v>3483.4158399999997</v>
          </cell>
          <cell r="AU199" t="str">
            <v>JUN/12</v>
          </cell>
          <cell r="AV199" t="str">
            <v>Luiz Antonio Carneiro Barouch</v>
          </cell>
        </row>
        <row r="200">
          <cell r="A200" t="str">
            <v>2324/09</v>
          </cell>
          <cell r="B200" t="str">
            <v>Software MSUI</v>
          </cell>
          <cell r="C200" t="str">
            <v>PEP</v>
          </cell>
          <cell r="D200">
            <v>0</v>
          </cell>
          <cell r="E200">
            <v>0</v>
          </cell>
          <cell r="F200">
            <v>0</v>
          </cell>
          <cell r="G200">
            <v>0</v>
          </cell>
          <cell r="H200">
            <v>0</v>
          </cell>
          <cell r="I200">
            <v>0</v>
          </cell>
          <cell r="J200">
            <v>0</v>
          </cell>
          <cell r="K200">
            <v>0</v>
          </cell>
          <cell r="L200">
            <v>0</v>
          </cell>
          <cell r="M200">
            <v>30</v>
          </cell>
          <cell r="N200">
            <v>0</v>
          </cell>
          <cell r="O200">
            <v>0</v>
          </cell>
          <cell r="P200">
            <v>0</v>
          </cell>
          <cell r="Q200">
            <v>30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30</v>
          </cell>
          <cell r="AG200">
            <v>0</v>
          </cell>
          <cell r="AH200">
            <v>0</v>
          </cell>
          <cell r="AI200">
            <v>0</v>
          </cell>
          <cell r="AJ200">
            <v>0</v>
          </cell>
          <cell r="AK200">
            <v>0</v>
          </cell>
          <cell r="AL200">
            <v>0</v>
          </cell>
          <cell r="AM200">
            <v>0</v>
          </cell>
          <cell r="AN200">
            <v>0</v>
          </cell>
          <cell r="AO200">
            <v>0</v>
          </cell>
          <cell r="AP200">
            <v>0</v>
          </cell>
          <cell r="AQ200">
            <v>0</v>
          </cell>
          <cell r="AR200">
            <v>30</v>
          </cell>
          <cell r="AS200">
            <v>30</v>
          </cell>
          <cell r="AT200">
            <v>30</v>
          </cell>
          <cell r="AU200" t="str">
            <v>JUN/12</v>
          </cell>
          <cell r="AV200" t="str">
            <v>Edson Cláudio Braga</v>
          </cell>
        </row>
        <row r="201">
          <cell r="A201" t="str">
            <v>2325/09</v>
          </cell>
          <cell r="B201" t="str">
            <v>Aquisição de Servidor e Storage para SAP/BW - Geração</v>
          </cell>
          <cell r="C201" t="str">
            <v>PEP</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-537.84837000000005</v>
          </cell>
          <cell r="W201">
            <v>0</v>
          </cell>
          <cell r="X201">
            <v>0</v>
          </cell>
          <cell r="Y201">
            <v>0</v>
          </cell>
          <cell r="Z201">
            <v>0</v>
          </cell>
          <cell r="AA201">
            <v>0</v>
          </cell>
          <cell r="AB201">
            <v>0</v>
          </cell>
          <cell r="AC201">
            <v>0</v>
          </cell>
          <cell r="AD201">
            <v>-537.84837000000005</v>
          </cell>
          <cell r="AE201">
            <v>-537.84837000000005</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t="str">
            <v>JUN/12</v>
          </cell>
          <cell r="AV201" t="str">
            <v>Rogério Elias Reis</v>
          </cell>
        </row>
        <row r="202">
          <cell r="A202" t="str">
            <v>2326/09</v>
          </cell>
          <cell r="B202" t="str">
            <v>Aquisição de Servidor e Storage para SAP/BW - Transmissão</v>
          </cell>
          <cell r="C202" t="str">
            <v>PEP</v>
          </cell>
          <cell r="D202">
            <v>0</v>
          </cell>
          <cell r="E202">
            <v>0</v>
          </cell>
          <cell r="F202">
            <v>0</v>
          </cell>
          <cell r="G202">
            <v>0</v>
          </cell>
          <cell r="H202">
            <v>526.60082</v>
          </cell>
          <cell r="I202">
            <v>0</v>
          </cell>
          <cell r="J202">
            <v>0</v>
          </cell>
          <cell r="K202">
            <v>0</v>
          </cell>
          <cell r="L202">
            <v>0</v>
          </cell>
          <cell r="M202">
            <v>0</v>
          </cell>
          <cell r="N202">
            <v>0</v>
          </cell>
          <cell r="O202">
            <v>0</v>
          </cell>
          <cell r="P202">
            <v>526.60082</v>
          </cell>
          <cell r="Q202">
            <v>526.60082</v>
          </cell>
          <cell r="R202">
            <v>0</v>
          </cell>
          <cell r="S202">
            <v>0</v>
          </cell>
          <cell r="T202">
            <v>0</v>
          </cell>
          <cell r="U202">
            <v>0</v>
          </cell>
          <cell r="V202">
            <v>526.60082</v>
          </cell>
          <cell r="W202">
            <v>0</v>
          </cell>
          <cell r="X202">
            <v>0</v>
          </cell>
          <cell r="Y202">
            <v>0</v>
          </cell>
          <cell r="Z202">
            <v>0</v>
          </cell>
          <cell r="AA202">
            <v>0</v>
          </cell>
          <cell r="AB202">
            <v>0</v>
          </cell>
          <cell r="AC202">
            <v>0</v>
          </cell>
          <cell r="AD202">
            <v>526.60082</v>
          </cell>
          <cell r="AE202">
            <v>526.60082</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526.60082</v>
          </cell>
          <cell r="AU202" t="str">
            <v>JUN/12</v>
          </cell>
          <cell r="AV202" t="str">
            <v>Rogério Elias Reis</v>
          </cell>
        </row>
        <row r="203">
          <cell r="A203" t="str">
            <v>2327/09</v>
          </cell>
          <cell r="B203" t="str">
            <v>Aumento da Capacidade de Armazenamento - D</v>
          </cell>
          <cell r="C203" t="str">
            <v>PEP</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-1276.3132000000001</v>
          </cell>
          <cell r="W203">
            <v>0</v>
          </cell>
          <cell r="X203">
            <v>0</v>
          </cell>
          <cell r="Y203">
            <v>0</v>
          </cell>
          <cell r="Z203">
            <v>0</v>
          </cell>
          <cell r="AA203">
            <v>0</v>
          </cell>
          <cell r="AB203">
            <v>0</v>
          </cell>
          <cell r="AC203">
            <v>0</v>
          </cell>
          <cell r="AD203">
            <v>-1276.3132000000001</v>
          </cell>
          <cell r="AE203">
            <v>-1276.3132000000001</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t="str">
            <v>JUN/12</v>
          </cell>
          <cell r="AV203" t="str">
            <v>Rogério Elias Reis</v>
          </cell>
        </row>
        <row r="204">
          <cell r="A204" t="str">
            <v>2329/09</v>
          </cell>
          <cell r="B204" t="str">
            <v>LUZ PARA TODOS III</v>
          </cell>
          <cell r="C204" t="str">
            <v>PEP</v>
          </cell>
          <cell r="D204">
            <v>4414.9390400000002</v>
          </cell>
          <cell r="E204">
            <v>4414.939010000001</v>
          </cell>
          <cell r="F204">
            <v>4414.9390400000002</v>
          </cell>
          <cell r="G204">
            <v>0</v>
          </cell>
          <cell r="H204">
            <v>0</v>
          </cell>
          <cell r="I204">
            <v>0</v>
          </cell>
          <cell r="J204">
            <v>0</v>
          </cell>
          <cell r="K204">
            <v>0</v>
          </cell>
          <cell r="L204">
            <v>0</v>
          </cell>
          <cell r="M204">
            <v>0</v>
          </cell>
          <cell r="N204">
            <v>0</v>
          </cell>
          <cell r="O204">
            <v>0</v>
          </cell>
          <cell r="P204">
            <v>13244.81709</v>
          </cell>
          <cell r="Q204">
            <v>13244.81709</v>
          </cell>
          <cell r="R204">
            <v>988.29003999999998</v>
          </cell>
          <cell r="S204">
            <v>700.06272999999999</v>
          </cell>
          <cell r="T204">
            <v>-951.26151000000027</v>
          </cell>
          <cell r="U204">
            <v>-316.47579000000002</v>
          </cell>
          <cell r="V204">
            <v>-23.32572999999994</v>
          </cell>
          <cell r="W204">
            <v>118.30034000000001</v>
          </cell>
          <cell r="X204">
            <v>0</v>
          </cell>
          <cell r="Y204">
            <v>0</v>
          </cell>
          <cell r="Z204">
            <v>0</v>
          </cell>
          <cell r="AA204">
            <v>0</v>
          </cell>
          <cell r="AB204">
            <v>0</v>
          </cell>
          <cell r="AC204">
            <v>0</v>
          </cell>
          <cell r="AD204">
            <v>515.59007999999949</v>
          </cell>
          <cell r="AE204">
            <v>515.59007999999949</v>
          </cell>
          <cell r="AF204">
            <v>0</v>
          </cell>
          <cell r="AG204">
            <v>0</v>
          </cell>
          <cell r="AH204">
            <v>0</v>
          </cell>
          <cell r="AI204">
            <v>0</v>
          </cell>
          <cell r="AJ204">
            <v>0</v>
          </cell>
          <cell r="AK204">
            <v>2.128E-2</v>
          </cell>
          <cell r="AL204">
            <v>0</v>
          </cell>
          <cell r="AM204">
            <v>0</v>
          </cell>
          <cell r="AN204">
            <v>0</v>
          </cell>
          <cell r="AO204">
            <v>0</v>
          </cell>
          <cell r="AP204">
            <v>0</v>
          </cell>
          <cell r="AQ204">
            <v>0</v>
          </cell>
          <cell r="AR204">
            <v>2.128E-2</v>
          </cell>
          <cell r="AS204">
            <v>2.128E-2</v>
          </cell>
          <cell r="AT204">
            <v>13244.81709</v>
          </cell>
          <cell r="AU204" t="str">
            <v>JUN/12</v>
          </cell>
          <cell r="AV204" t="str">
            <v>Ricardo José Charbel</v>
          </cell>
        </row>
        <row r="205">
          <cell r="A205" t="str">
            <v>2334/09</v>
          </cell>
          <cell r="B205" t="str">
            <v>Atualização das Centrais Telefônicas - Ref/Melh.Comunicações</v>
          </cell>
          <cell r="C205" t="str">
            <v>PEP</v>
          </cell>
          <cell r="D205">
            <v>7.1769100000000003</v>
          </cell>
          <cell r="E205">
            <v>7.1769299999999996</v>
          </cell>
          <cell r="F205">
            <v>22.370760000000001</v>
          </cell>
          <cell r="G205">
            <v>22.370739999999998</v>
          </cell>
          <cell r="H205">
            <v>22.37077</v>
          </cell>
          <cell r="I205">
            <v>22.37077</v>
          </cell>
          <cell r="J205">
            <v>22.370760000000001</v>
          </cell>
          <cell r="K205">
            <v>22.370760000000001</v>
          </cell>
          <cell r="L205">
            <v>22.370760000000001</v>
          </cell>
          <cell r="M205">
            <v>22.370750000000001</v>
          </cell>
          <cell r="N205">
            <v>22.37077</v>
          </cell>
          <cell r="O205">
            <v>22.370760000000001</v>
          </cell>
          <cell r="P205">
            <v>103.83688000000001</v>
          </cell>
          <cell r="Q205">
            <v>238.06144</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238.06144</v>
          </cell>
          <cell r="AU205" t="str">
            <v>JUN/12</v>
          </cell>
          <cell r="AV205" t="str">
            <v>Luiz Antonio Carneiro Barouch</v>
          </cell>
        </row>
        <row r="206">
          <cell r="A206" t="str">
            <v>2336/09</v>
          </cell>
          <cell r="B206" t="str">
            <v>SE Mesquita - Reforma de Transformador</v>
          </cell>
          <cell r="C206" t="str">
            <v>PEP</v>
          </cell>
          <cell r="D206">
            <v>11.929870000000001</v>
          </cell>
          <cell r="E206">
            <v>852.26765</v>
          </cell>
          <cell r="F206">
            <v>1.0152600000000001</v>
          </cell>
          <cell r="G206">
            <v>3.1199999999999999E-3</v>
          </cell>
          <cell r="H206">
            <v>7.4999999999999997E-2</v>
          </cell>
          <cell r="I206">
            <v>0</v>
          </cell>
          <cell r="J206">
            <v>386.84305999999998</v>
          </cell>
          <cell r="K206">
            <v>994.46411000000012</v>
          </cell>
          <cell r="L206">
            <v>0</v>
          </cell>
          <cell r="M206">
            <v>0</v>
          </cell>
          <cell r="N206">
            <v>0</v>
          </cell>
          <cell r="O206">
            <v>0</v>
          </cell>
          <cell r="P206">
            <v>865.29089999999985</v>
          </cell>
          <cell r="Q206">
            <v>2246.59807</v>
          </cell>
          <cell r="R206">
            <v>11.929870000000001</v>
          </cell>
          <cell r="S206">
            <v>852.26765000000012</v>
          </cell>
          <cell r="T206">
            <v>1.0152600000000001</v>
          </cell>
          <cell r="U206">
            <v>3.1199999999999999E-3</v>
          </cell>
          <cell r="V206">
            <v>7.4999999999999997E-2</v>
          </cell>
          <cell r="W206">
            <v>0</v>
          </cell>
          <cell r="X206">
            <v>0</v>
          </cell>
          <cell r="Y206">
            <v>0</v>
          </cell>
          <cell r="Z206">
            <v>0</v>
          </cell>
          <cell r="AA206">
            <v>0</v>
          </cell>
          <cell r="AB206">
            <v>0</v>
          </cell>
          <cell r="AC206">
            <v>0</v>
          </cell>
          <cell r="AD206">
            <v>865.29089999999997</v>
          </cell>
          <cell r="AE206">
            <v>865.29089999999997</v>
          </cell>
          <cell r="AF206">
            <v>760.09806000000003</v>
          </cell>
          <cell r="AG206">
            <v>0</v>
          </cell>
          <cell r="AH206">
            <v>0</v>
          </cell>
          <cell r="AI206">
            <v>0</v>
          </cell>
          <cell r="AJ206">
            <v>0</v>
          </cell>
          <cell r="AK206">
            <v>0</v>
          </cell>
          <cell r="AL206">
            <v>0</v>
          </cell>
          <cell r="AM206">
            <v>0</v>
          </cell>
          <cell r="AN206">
            <v>0</v>
          </cell>
          <cell r="AO206">
            <v>0</v>
          </cell>
          <cell r="AP206">
            <v>0</v>
          </cell>
          <cell r="AQ206">
            <v>0</v>
          </cell>
          <cell r="AR206">
            <v>760.09806000000003</v>
          </cell>
          <cell r="AS206">
            <v>760.09806000000003</v>
          </cell>
          <cell r="AT206">
            <v>2246.59807</v>
          </cell>
          <cell r="AU206" t="str">
            <v>JUN/12</v>
          </cell>
          <cell r="AV206" t="str">
            <v>Fernando Zacche Casotti</v>
          </cell>
        </row>
        <row r="207">
          <cell r="A207" t="str">
            <v>2356/09</v>
          </cell>
          <cell r="B207" t="str">
            <v>UTE Igarapé - Revitalização e Instal. de Sist. de Tratamento de Gases</v>
          </cell>
          <cell r="C207" t="str">
            <v>ADI</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t="str">
            <v>JUN/12</v>
          </cell>
          <cell r="AV207" t="str">
            <v>Fernando Augusto de Campos</v>
          </cell>
        </row>
        <row r="208">
          <cell r="A208" t="str">
            <v>2356/09</v>
          </cell>
          <cell r="B208" t="str">
            <v>UTE Igarapé - Revitalização e Instal. de Sist. de Tratamento de Gases</v>
          </cell>
          <cell r="C208" t="str">
            <v>PEP</v>
          </cell>
          <cell r="D208">
            <v>2646.7689700000001</v>
          </cell>
          <cell r="E208">
            <v>339.42960000000005</v>
          </cell>
          <cell r="F208">
            <v>2935.6252100000002</v>
          </cell>
          <cell r="G208">
            <v>1743.8679199999999</v>
          </cell>
          <cell r="H208">
            <v>868.51980000000003</v>
          </cell>
          <cell r="I208">
            <v>4087.6323699999998</v>
          </cell>
          <cell r="J208">
            <v>3372.3775699999997</v>
          </cell>
          <cell r="K208">
            <v>189</v>
          </cell>
          <cell r="L208">
            <v>0</v>
          </cell>
          <cell r="M208">
            <v>0</v>
          </cell>
          <cell r="N208">
            <v>0</v>
          </cell>
          <cell r="O208">
            <v>419.81753000000003</v>
          </cell>
          <cell r="P208">
            <v>12621.843869999999</v>
          </cell>
          <cell r="Q208">
            <v>16603.038970000001</v>
          </cell>
          <cell r="R208">
            <v>2646.7689700000001</v>
          </cell>
          <cell r="S208">
            <v>339.42959999999994</v>
          </cell>
          <cell r="T208">
            <v>2935.6252100000002</v>
          </cell>
          <cell r="U208">
            <v>1743.8679200000001</v>
          </cell>
          <cell r="V208">
            <v>868.51980000000003</v>
          </cell>
          <cell r="W208">
            <v>1036.2146799999998</v>
          </cell>
          <cell r="X208">
            <v>0</v>
          </cell>
          <cell r="Y208">
            <v>0</v>
          </cell>
          <cell r="Z208">
            <v>0</v>
          </cell>
          <cell r="AA208">
            <v>0</v>
          </cell>
          <cell r="AB208">
            <v>0</v>
          </cell>
          <cell r="AC208">
            <v>0</v>
          </cell>
          <cell r="AD208">
            <v>9570.4261800000004</v>
          </cell>
          <cell r="AE208">
            <v>9570.4261800000004</v>
          </cell>
          <cell r="AF208">
            <v>1428.9052999999999</v>
          </cell>
          <cell r="AG208">
            <v>1563.9040199999999</v>
          </cell>
          <cell r="AH208">
            <v>272.31897000000004</v>
          </cell>
          <cell r="AI208">
            <v>17.399999999999999</v>
          </cell>
          <cell r="AJ208">
            <v>0</v>
          </cell>
          <cell r="AK208">
            <v>380.36275999999998</v>
          </cell>
          <cell r="AL208">
            <v>2.1654</v>
          </cell>
          <cell r="AM208">
            <v>687.2</v>
          </cell>
          <cell r="AN208">
            <v>20.120669999999997</v>
          </cell>
          <cell r="AO208">
            <v>0</v>
          </cell>
          <cell r="AP208">
            <v>0</v>
          </cell>
          <cell r="AQ208">
            <v>252.73150000000001</v>
          </cell>
          <cell r="AR208">
            <v>3662.8910500000002</v>
          </cell>
          <cell r="AS208">
            <v>4625.1086200000009</v>
          </cell>
          <cell r="AT208">
            <v>16603.038970000001</v>
          </cell>
          <cell r="AU208" t="str">
            <v>JUN/12</v>
          </cell>
          <cell r="AV208" t="str">
            <v>Fernando Augusto de Campos</v>
          </cell>
        </row>
        <row r="209">
          <cell r="A209" t="str">
            <v>2357/09</v>
          </cell>
          <cell r="B209" t="str">
            <v>Estudos de Viabilidade para a Transmissão - 2009</v>
          </cell>
          <cell r="C209" t="str">
            <v>PEP</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-396.68557999999996</v>
          </cell>
          <cell r="W209">
            <v>0</v>
          </cell>
          <cell r="X209">
            <v>0</v>
          </cell>
          <cell r="Y209">
            <v>0</v>
          </cell>
          <cell r="Z209">
            <v>0</v>
          </cell>
          <cell r="AA209">
            <v>0</v>
          </cell>
          <cell r="AB209">
            <v>0</v>
          </cell>
          <cell r="AC209">
            <v>0</v>
          </cell>
          <cell r="AD209">
            <v>-396.68557999999996</v>
          </cell>
          <cell r="AE209">
            <v>-396.68557999999996</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t="str">
            <v>JUN/12</v>
          </cell>
          <cell r="AV209" t="str">
            <v>Marco Antônio Martins Fonseca</v>
          </cell>
        </row>
        <row r="210">
          <cell r="A210" t="str">
            <v>2363/09</v>
          </cell>
          <cell r="B210" t="str">
            <v>Incorporação de Redes de MT/BT</v>
          </cell>
          <cell r="C210" t="str">
            <v>PEP</v>
          </cell>
          <cell r="D210">
            <v>6.82172</v>
          </cell>
          <cell r="E210">
            <v>181.2543</v>
          </cell>
          <cell r="F210">
            <v>145.86124000000001</v>
          </cell>
          <cell r="G210">
            <v>570.42206999999996</v>
          </cell>
          <cell r="H210">
            <v>244.91679999999999</v>
          </cell>
          <cell r="I210">
            <v>330.72386999999998</v>
          </cell>
          <cell r="J210">
            <v>400</v>
          </cell>
          <cell r="K210">
            <v>200</v>
          </cell>
          <cell r="L210">
            <v>100</v>
          </cell>
          <cell r="M210">
            <v>0</v>
          </cell>
          <cell r="N210">
            <v>0</v>
          </cell>
          <cell r="O210">
            <v>0</v>
          </cell>
          <cell r="P210">
            <v>1480</v>
          </cell>
          <cell r="Q210">
            <v>2180</v>
          </cell>
          <cell r="R210">
            <v>6.82172</v>
          </cell>
          <cell r="S210">
            <v>181.2543</v>
          </cell>
          <cell r="T210">
            <v>145.86123999999998</v>
          </cell>
          <cell r="U210">
            <v>63.201529999999998</v>
          </cell>
          <cell r="V210">
            <v>183.46827999999999</v>
          </cell>
          <cell r="W210">
            <v>32.57161</v>
          </cell>
          <cell r="X210">
            <v>0</v>
          </cell>
          <cell r="Y210">
            <v>0</v>
          </cell>
          <cell r="Z210">
            <v>0</v>
          </cell>
          <cell r="AA210">
            <v>0</v>
          </cell>
          <cell r="AB210">
            <v>0</v>
          </cell>
          <cell r="AC210">
            <v>0</v>
          </cell>
          <cell r="AD210">
            <v>613.1786800000001</v>
          </cell>
          <cell r="AE210">
            <v>613.1786800000001</v>
          </cell>
          <cell r="AF210">
            <v>134.23793000000001</v>
          </cell>
          <cell r="AG210">
            <v>0</v>
          </cell>
          <cell r="AH210">
            <v>184.71857</v>
          </cell>
          <cell r="AI210">
            <v>0.67726999999999993</v>
          </cell>
          <cell r="AJ210">
            <v>13.74217</v>
          </cell>
          <cell r="AK210">
            <v>0</v>
          </cell>
          <cell r="AL210">
            <v>0</v>
          </cell>
          <cell r="AM210">
            <v>0</v>
          </cell>
          <cell r="AN210">
            <v>0</v>
          </cell>
          <cell r="AO210">
            <v>0</v>
          </cell>
          <cell r="AP210">
            <v>0</v>
          </cell>
          <cell r="AQ210">
            <v>117.43660000000001</v>
          </cell>
          <cell r="AR210">
            <v>333.37594000000001</v>
          </cell>
          <cell r="AS210">
            <v>450.81254000000001</v>
          </cell>
          <cell r="AT210">
            <v>2180</v>
          </cell>
          <cell r="AU210" t="str">
            <v>JUN/12</v>
          </cell>
          <cell r="AV210" t="str">
            <v>José William Campomizzi</v>
          </cell>
        </row>
        <row r="211">
          <cell r="A211" t="str">
            <v>2365/09</v>
          </cell>
          <cell r="B211" t="str">
            <v>Construção de Caixas Separadoras de Óleo em SE's da RMBH e SE Salto Grande</v>
          </cell>
          <cell r="C211" t="str">
            <v>PEP</v>
          </cell>
          <cell r="D211">
            <v>15.18178</v>
          </cell>
          <cell r="E211">
            <v>71.927579999999992</v>
          </cell>
          <cell r="F211">
            <v>50.154140000000005</v>
          </cell>
          <cell r="G211">
            <v>934.39869999999996</v>
          </cell>
          <cell r="H211">
            <v>111.17962</v>
          </cell>
          <cell r="I211">
            <v>510.02451000000002</v>
          </cell>
          <cell r="J211">
            <v>470.81935999999996</v>
          </cell>
          <cell r="K211">
            <v>389.60783000000004</v>
          </cell>
          <cell r="L211">
            <v>409.74583999999999</v>
          </cell>
          <cell r="M211">
            <v>340.18677000000002</v>
          </cell>
          <cell r="N211">
            <v>363.37310999999994</v>
          </cell>
          <cell r="O211">
            <v>459.55090999999999</v>
          </cell>
          <cell r="P211">
            <v>1692.8663300000001</v>
          </cell>
          <cell r="Q211">
            <v>4126.1501499999995</v>
          </cell>
          <cell r="R211">
            <v>275.09098</v>
          </cell>
          <cell r="S211">
            <v>179.83683000000002</v>
          </cell>
          <cell r="T211">
            <v>51.205880000000001</v>
          </cell>
          <cell r="U211">
            <v>172.46435999999994</v>
          </cell>
          <cell r="V211">
            <v>266.20467000000002</v>
          </cell>
          <cell r="W211">
            <v>380.13613000000004</v>
          </cell>
          <cell r="X211">
            <v>0</v>
          </cell>
          <cell r="Y211">
            <v>0</v>
          </cell>
          <cell r="Z211">
            <v>0</v>
          </cell>
          <cell r="AA211">
            <v>0</v>
          </cell>
          <cell r="AB211">
            <v>0</v>
          </cell>
          <cell r="AC211">
            <v>0</v>
          </cell>
          <cell r="AD211">
            <v>1324.93885</v>
          </cell>
          <cell r="AE211">
            <v>1324.93885</v>
          </cell>
          <cell r="AF211">
            <v>1016.65527</v>
          </cell>
          <cell r="AG211">
            <v>0</v>
          </cell>
          <cell r="AH211">
            <v>0</v>
          </cell>
          <cell r="AI211">
            <v>5.7090800000000002</v>
          </cell>
          <cell r="AJ211">
            <v>75.962130000000002</v>
          </cell>
          <cell r="AK211">
            <v>197.86397000000002</v>
          </cell>
          <cell r="AL211">
            <v>334.55231000000003</v>
          </cell>
          <cell r="AM211">
            <v>393.92208999999997</v>
          </cell>
          <cell r="AN211">
            <v>0</v>
          </cell>
          <cell r="AO211">
            <v>0</v>
          </cell>
          <cell r="AP211">
            <v>0</v>
          </cell>
          <cell r="AQ211">
            <v>4.6968999999999994</v>
          </cell>
          <cell r="AR211">
            <v>1296.1904500000001</v>
          </cell>
          <cell r="AS211">
            <v>2029.36175</v>
          </cell>
          <cell r="AT211">
            <v>3409.5740000000005</v>
          </cell>
          <cell r="AU211" t="str">
            <v>JUN/12</v>
          </cell>
          <cell r="AV211" t="str">
            <v>Amauri Reigado Costa de Oliveira</v>
          </cell>
        </row>
        <row r="212">
          <cell r="A212" t="str">
            <v>2367/09</v>
          </cell>
          <cell r="B212" t="str">
            <v>US Anil - Reforma e Manutenção do Gerador da Máquina 01</v>
          </cell>
          <cell r="C212" t="str">
            <v>PEP</v>
          </cell>
          <cell r="D212">
            <v>0</v>
          </cell>
          <cell r="E212">
            <v>0</v>
          </cell>
          <cell r="F212">
            <v>1E-3</v>
          </cell>
          <cell r="G212">
            <v>0</v>
          </cell>
          <cell r="H212">
            <v>0</v>
          </cell>
          <cell r="I212">
            <v>0</v>
          </cell>
          <cell r="J212">
            <v>0</v>
          </cell>
          <cell r="K212">
            <v>0</v>
          </cell>
          <cell r="L212">
            <v>0</v>
          </cell>
          <cell r="M212">
            <v>0</v>
          </cell>
          <cell r="N212">
            <v>0</v>
          </cell>
          <cell r="O212">
            <v>0</v>
          </cell>
          <cell r="P212">
            <v>1E-3</v>
          </cell>
          <cell r="Q212">
            <v>1E-3</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1E-3</v>
          </cell>
          <cell r="AU212" t="str">
            <v>JUN/12</v>
          </cell>
          <cell r="AV212" t="str">
            <v xml:space="preserve">Démetrio Alexandre Ferreira </v>
          </cell>
        </row>
        <row r="213">
          <cell r="A213" t="str">
            <v>2370/09</v>
          </cell>
          <cell r="B213" t="str">
            <v>Projeto COIM ll Fase - Terminais Móveis</v>
          </cell>
          <cell r="C213" t="str">
            <v>PEP</v>
          </cell>
          <cell r="D213">
            <v>0</v>
          </cell>
          <cell r="E213">
            <v>1059.5</v>
          </cell>
          <cell r="F213">
            <v>0</v>
          </cell>
          <cell r="G213">
            <v>0</v>
          </cell>
          <cell r="H213">
            <v>0</v>
          </cell>
          <cell r="I213">
            <v>0</v>
          </cell>
          <cell r="J213">
            <v>0</v>
          </cell>
          <cell r="K213">
            <v>0</v>
          </cell>
          <cell r="L213">
            <v>0</v>
          </cell>
          <cell r="M213">
            <v>0</v>
          </cell>
          <cell r="N213">
            <v>0</v>
          </cell>
          <cell r="O213">
            <v>0</v>
          </cell>
          <cell r="P213">
            <v>1059.5</v>
          </cell>
          <cell r="Q213">
            <v>1059.5</v>
          </cell>
          <cell r="R213">
            <v>129.09885</v>
          </cell>
          <cell r="S213">
            <v>0</v>
          </cell>
          <cell r="T213">
            <v>0</v>
          </cell>
          <cell r="U213">
            <v>0</v>
          </cell>
          <cell r="V213">
            <v>129.98325</v>
          </cell>
          <cell r="W213">
            <v>385.46109999999999</v>
          </cell>
          <cell r="X213">
            <v>0</v>
          </cell>
          <cell r="Y213">
            <v>0</v>
          </cell>
          <cell r="Z213">
            <v>0</v>
          </cell>
          <cell r="AA213">
            <v>0</v>
          </cell>
          <cell r="AB213">
            <v>0</v>
          </cell>
          <cell r="AC213">
            <v>0</v>
          </cell>
          <cell r="AD213">
            <v>644.54319999999996</v>
          </cell>
          <cell r="AE213">
            <v>644.54319999999996</v>
          </cell>
          <cell r="AF213">
            <v>2.3469999999999998E-2</v>
          </cell>
          <cell r="AG213">
            <v>0</v>
          </cell>
          <cell r="AH213">
            <v>0</v>
          </cell>
          <cell r="AI213">
            <v>0</v>
          </cell>
          <cell r="AJ213">
            <v>0</v>
          </cell>
          <cell r="AK213">
            <v>0</v>
          </cell>
          <cell r="AL213">
            <v>0</v>
          </cell>
          <cell r="AM213">
            <v>64.847999999999999</v>
          </cell>
          <cell r="AN213">
            <v>0</v>
          </cell>
          <cell r="AO213">
            <v>0</v>
          </cell>
          <cell r="AP213">
            <v>0</v>
          </cell>
          <cell r="AQ213">
            <v>220</v>
          </cell>
          <cell r="AR213">
            <v>2.3469999999999998E-2</v>
          </cell>
          <cell r="AS213">
            <v>284.87146999999999</v>
          </cell>
          <cell r="AT213">
            <v>1059.5</v>
          </cell>
          <cell r="AU213" t="str">
            <v>JUN/12</v>
          </cell>
          <cell r="AV213" t="str">
            <v>Luiz Antonio Carneiro Barouch</v>
          </cell>
        </row>
        <row r="214">
          <cell r="A214" t="str">
            <v>2371/10</v>
          </cell>
          <cell r="B214" t="str">
            <v>Reforma Pontes Rolantes da Casa Força UHE São Simão</v>
          </cell>
          <cell r="C214" t="str">
            <v>PEP</v>
          </cell>
          <cell r="D214">
            <v>0</v>
          </cell>
          <cell r="E214">
            <v>0</v>
          </cell>
          <cell r="F214">
            <v>0</v>
          </cell>
          <cell r="G214">
            <v>2E-3</v>
          </cell>
          <cell r="H214">
            <v>0</v>
          </cell>
          <cell r="I214">
            <v>0</v>
          </cell>
          <cell r="J214">
            <v>0</v>
          </cell>
          <cell r="K214">
            <v>0</v>
          </cell>
          <cell r="L214">
            <v>0</v>
          </cell>
          <cell r="M214">
            <v>0</v>
          </cell>
          <cell r="N214">
            <v>0</v>
          </cell>
          <cell r="O214">
            <v>0</v>
          </cell>
          <cell r="P214">
            <v>2E-3</v>
          </cell>
          <cell r="Q214">
            <v>2E-3</v>
          </cell>
          <cell r="R214">
            <v>0</v>
          </cell>
          <cell r="S214">
            <v>0</v>
          </cell>
          <cell r="T214">
            <v>0</v>
          </cell>
          <cell r="U214">
            <v>0</v>
          </cell>
          <cell r="V214">
            <v>0</v>
          </cell>
          <cell r="W214">
            <v>0</v>
          </cell>
          <cell r="X214">
            <v>0</v>
          </cell>
          <cell r="Y214">
            <v>0</v>
          </cell>
          <cell r="Z214">
            <v>0</v>
          </cell>
          <cell r="AA214">
            <v>0</v>
          </cell>
          <cell r="AB214">
            <v>0</v>
          </cell>
          <cell r="AC214">
            <v>0</v>
          </cell>
          <cell r="AD214">
            <v>-4.5474735088646412E-13</v>
          </cell>
          <cell r="AE214">
            <v>-4.5474735088646412E-13</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2E-3</v>
          </cell>
          <cell r="AU214" t="str">
            <v>JUN/12</v>
          </cell>
          <cell r="AV214" t="str">
            <v>Cornélio Antônio Pereira</v>
          </cell>
        </row>
        <row r="215">
          <cell r="A215" t="str">
            <v>2372/10</v>
          </cell>
          <cell r="B215" t="str">
            <v>Desenvolvimento Software de Informações - Planej.Energ.</v>
          </cell>
          <cell r="C215" t="str">
            <v>PEP</v>
          </cell>
          <cell r="D215">
            <v>0</v>
          </cell>
          <cell r="E215">
            <v>0</v>
          </cell>
          <cell r="F215">
            <v>0</v>
          </cell>
          <cell r="G215">
            <v>0</v>
          </cell>
          <cell r="H215">
            <v>0</v>
          </cell>
          <cell r="I215">
            <v>170</v>
          </cell>
          <cell r="J215">
            <v>0</v>
          </cell>
          <cell r="K215">
            <v>0</v>
          </cell>
          <cell r="L215">
            <v>0</v>
          </cell>
          <cell r="M215">
            <v>0</v>
          </cell>
          <cell r="N215">
            <v>0</v>
          </cell>
          <cell r="O215">
            <v>0</v>
          </cell>
          <cell r="P215">
            <v>170</v>
          </cell>
          <cell r="Q215">
            <v>170</v>
          </cell>
          <cell r="R215">
            <v>0</v>
          </cell>
          <cell r="S215">
            <v>0</v>
          </cell>
          <cell r="T215">
            <v>20.529599999999999</v>
          </cell>
          <cell r="U215">
            <v>0</v>
          </cell>
          <cell r="V215">
            <v>0</v>
          </cell>
          <cell r="W215">
            <v>0</v>
          </cell>
          <cell r="X215">
            <v>0</v>
          </cell>
          <cell r="Y215">
            <v>0</v>
          </cell>
          <cell r="Z215">
            <v>0</v>
          </cell>
          <cell r="AA215">
            <v>0</v>
          </cell>
          <cell r="AB215">
            <v>0</v>
          </cell>
          <cell r="AC215">
            <v>0</v>
          </cell>
          <cell r="AD215">
            <v>20.529599999999999</v>
          </cell>
          <cell r="AE215">
            <v>20.529599999999999</v>
          </cell>
          <cell r="AF215">
            <v>4.9351099999999999</v>
          </cell>
          <cell r="AG215">
            <v>0</v>
          </cell>
          <cell r="AH215">
            <v>0</v>
          </cell>
          <cell r="AI215">
            <v>0</v>
          </cell>
          <cell r="AJ215">
            <v>0</v>
          </cell>
          <cell r="AK215">
            <v>0</v>
          </cell>
          <cell r="AL215">
            <v>0</v>
          </cell>
          <cell r="AM215">
            <v>0</v>
          </cell>
          <cell r="AN215">
            <v>132.90182000000001</v>
          </cell>
          <cell r="AO215">
            <v>0</v>
          </cell>
          <cell r="AP215">
            <v>0</v>
          </cell>
          <cell r="AQ215">
            <v>0</v>
          </cell>
          <cell r="AR215">
            <v>4.9351099999999999</v>
          </cell>
          <cell r="AS215">
            <v>137.83693000000002</v>
          </cell>
          <cell r="AT215">
            <v>170</v>
          </cell>
          <cell r="AU215" t="str">
            <v>JUN/12</v>
          </cell>
          <cell r="AV215" t="str">
            <v>Nelson Benicio Marques  Araujo</v>
          </cell>
        </row>
        <row r="216">
          <cell r="A216" t="str">
            <v>2374/10</v>
          </cell>
          <cell r="B216" t="str">
            <v>SE Itajubá 3  - Construção Fase 3</v>
          </cell>
          <cell r="C216" t="str">
            <v>PEP</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-239.73478000000003</v>
          </cell>
          <cell r="V216">
            <v>154.46879999999999</v>
          </cell>
          <cell r="W216">
            <v>640.16000999999994</v>
          </cell>
          <cell r="X216">
            <v>0</v>
          </cell>
          <cell r="Y216">
            <v>0</v>
          </cell>
          <cell r="Z216">
            <v>0</v>
          </cell>
          <cell r="AA216">
            <v>0</v>
          </cell>
          <cell r="AB216">
            <v>0</v>
          </cell>
          <cell r="AC216">
            <v>0</v>
          </cell>
          <cell r="AD216">
            <v>554.89402999999993</v>
          </cell>
          <cell r="AE216">
            <v>554.89402999999993</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t="str">
            <v>JUN/12</v>
          </cell>
          <cell r="AV216" t="str">
            <v>Arnoldo Magela Morais</v>
          </cell>
        </row>
        <row r="217">
          <cell r="A217" t="str">
            <v>2375/10</v>
          </cell>
          <cell r="B217" t="str">
            <v>Helicóptero Monoturbina</v>
          </cell>
          <cell r="C217" t="str">
            <v>ORD</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6441.6268300000002</v>
          </cell>
          <cell r="T217">
            <v>0</v>
          </cell>
          <cell r="U217">
            <v>0</v>
          </cell>
          <cell r="V217">
            <v>0</v>
          </cell>
          <cell r="W217">
            <v>0</v>
          </cell>
          <cell r="X217">
            <v>0</v>
          </cell>
          <cell r="Y217">
            <v>0</v>
          </cell>
          <cell r="Z217">
            <v>0</v>
          </cell>
          <cell r="AA217">
            <v>0</v>
          </cell>
          <cell r="AB217">
            <v>0</v>
          </cell>
          <cell r="AC217">
            <v>0</v>
          </cell>
          <cell r="AD217">
            <v>6441.6268300000002</v>
          </cell>
          <cell r="AE217">
            <v>6441.6268300000002</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t="str">
            <v>JUN/12</v>
          </cell>
          <cell r="AV217" t="str">
            <v>Alaor Lombardi Rezende</v>
          </cell>
        </row>
        <row r="218">
          <cell r="A218" t="str">
            <v>2377/10</v>
          </cell>
          <cell r="B218" t="str">
            <v>Equipamentos de Medição de Ruídos</v>
          </cell>
          <cell r="C218" t="str">
            <v>ORD</v>
          </cell>
          <cell r="D218">
            <v>13</v>
          </cell>
          <cell r="E218">
            <v>0</v>
          </cell>
          <cell r="F218">
            <v>0</v>
          </cell>
          <cell r="G218">
            <v>0</v>
          </cell>
          <cell r="H218">
            <v>0</v>
          </cell>
          <cell r="I218">
            <v>0</v>
          </cell>
          <cell r="J218">
            <v>0</v>
          </cell>
          <cell r="K218">
            <v>0</v>
          </cell>
          <cell r="L218">
            <v>0</v>
          </cell>
          <cell r="M218">
            <v>0</v>
          </cell>
          <cell r="N218">
            <v>0</v>
          </cell>
          <cell r="O218">
            <v>0</v>
          </cell>
          <cell r="P218">
            <v>13</v>
          </cell>
          <cell r="Q218">
            <v>13</v>
          </cell>
          <cell r="R218">
            <v>0</v>
          </cell>
          <cell r="S218">
            <v>3.5363699999999998</v>
          </cell>
          <cell r="T218">
            <v>0</v>
          </cell>
          <cell r="U218">
            <v>9.2162999999999986</v>
          </cell>
          <cell r="V218">
            <v>0</v>
          </cell>
          <cell r="W218">
            <v>0</v>
          </cell>
          <cell r="X218">
            <v>0</v>
          </cell>
          <cell r="Y218">
            <v>0</v>
          </cell>
          <cell r="Z218">
            <v>0</v>
          </cell>
          <cell r="AA218">
            <v>0</v>
          </cell>
          <cell r="AB218">
            <v>0</v>
          </cell>
          <cell r="AC218">
            <v>0</v>
          </cell>
          <cell r="AD218">
            <v>12.752669999999998</v>
          </cell>
          <cell r="AE218">
            <v>12.752669999999998</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13</v>
          </cell>
          <cell r="AU218" t="str">
            <v>JUN/12</v>
          </cell>
          <cell r="AV218" t="str">
            <v>João José Magalhães Soares</v>
          </cell>
        </row>
        <row r="219">
          <cell r="A219" t="str">
            <v>2381/10</v>
          </cell>
          <cell r="B219" t="str">
            <v>Ferramentas Operacionais de Alta Tensão</v>
          </cell>
          <cell r="C219" t="str">
            <v>PEP</v>
          </cell>
          <cell r="D219">
            <v>0</v>
          </cell>
          <cell r="E219">
            <v>166.30588</v>
          </cell>
          <cell r="F219">
            <v>0</v>
          </cell>
          <cell r="G219">
            <v>0</v>
          </cell>
          <cell r="H219">
            <v>0</v>
          </cell>
          <cell r="I219">
            <v>0</v>
          </cell>
          <cell r="J219">
            <v>0</v>
          </cell>
          <cell r="K219">
            <v>0</v>
          </cell>
          <cell r="L219">
            <v>0</v>
          </cell>
          <cell r="M219">
            <v>0</v>
          </cell>
          <cell r="N219">
            <v>0</v>
          </cell>
          <cell r="O219">
            <v>0</v>
          </cell>
          <cell r="P219">
            <v>166.30588</v>
          </cell>
          <cell r="Q219">
            <v>166.30588</v>
          </cell>
          <cell r="R219">
            <v>0</v>
          </cell>
          <cell r="S219">
            <v>0</v>
          </cell>
          <cell r="T219">
            <v>0</v>
          </cell>
          <cell r="U219">
            <v>0</v>
          </cell>
          <cell r="V219">
            <v>0</v>
          </cell>
          <cell r="W219">
            <v>-4.4000000000000004</v>
          </cell>
          <cell r="X219">
            <v>0</v>
          </cell>
          <cell r="Y219">
            <v>0</v>
          </cell>
          <cell r="Z219">
            <v>0</v>
          </cell>
          <cell r="AA219">
            <v>0</v>
          </cell>
          <cell r="AB219">
            <v>0</v>
          </cell>
          <cell r="AC219">
            <v>0</v>
          </cell>
          <cell r="AD219">
            <v>-4.4000000000000004</v>
          </cell>
          <cell r="AE219">
            <v>-4.4000000000000004</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166.30588</v>
          </cell>
          <cell r="AU219" t="str">
            <v>JUN/12</v>
          </cell>
          <cell r="AV219" t="str">
            <v>Edélcio Antonio Martins</v>
          </cell>
        </row>
        <row r="220">
          <cell r="A220" t="str">
            <v>2384/10</v>
          </cell>
          <cell r="B220" t="str">
            <v>Estudos de Viabilidade para a Subtransmissão - 2010</v>
          </cell>
          <cell r="C220" t="str">
            <v>PEP</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-1.94784</v>
          </cell>
          <cell r="S220">
            <v>0</v>
          </cell>
          <cell r="T220">
            <v>0.45687</v>
          </cell>
          <cell r="U220">
            <v>0.23549999999999999</v>
          </cell>
          <cell r="V220">
            <v>0</v>
          </cell>
          <cell r="W220">
            <v>0</v>
          </cell>
          <cell r="X220">
            <v>0</v>
          </cell>
          <cell r="Y220">
            <v>0</v>
          </cell>
          <cell r="Z220">
            <v>0</v>
          </cell>
          <cell r="AA220">
            <v>0</v>
          </cell>
          <cell r="AB220">
            <v>0</v>
          </cell>
          <cell r="AC220">
            <v>0</v>
          </cell>
          <cell r="AD220">
            <v>-1.2554699999999999</v>
          </cell>
          <cell r="AE220">
            <v>-1.2554699999999999</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t="str">
            <v>JUN/12</v>
          </cell>
          <cell r="AV220" t="str">
            <v>Beline Quintino de Araújo Fonseca</v>
          </cell>
        </row>
        <row r="221">
          <cell r="A221" t="str">
            <v>2385/10</v>
          </cell>
          <cell r="B221" t="str">
            <v>Aquisição Emergencial de Veículos para a DDC</v>
          </cell>
          <cell r="C221" t="str">
            <v>ORD</v>
          </cell>
          <cell r="D221">
            <v>19.691419999999997</v>
          </cell>
          <cell r="E221">
            <v>19.691410000000001</v>
          </cell>
          <cell r="F221">
            <v>19.691419999999997</v>
          </cell>
          <cell r="G221">
            <v>19.691419999999997</v>
          </cell>
          <cell r="H221">
            <v>19.691410000000001</v>
          </cell>
          <cell r="I221">
            <v>19.691419999999997</v>
          </cell>
          <cell r="J221">
            <v>19.691419999999997</v>
          </cell>
          <cell r="K221">
            <v>19.691410000000001</v>
          </cell>
          <cell r="L221">
            <v>19.691419999999997</v>
          </cell>
          <cell r="M221">
            <v>19.691419999999997</v>
          </cell>
          <cell r="N221">
            <v>19.691410000000001</v>
          </cell>
          <cell r="O221">
            <v>19.691419999999997</v>
          </cell>
          <cell r="P221">
            <v>118.1485</v>
          </cell>
          <cell r="Q221">
            <v>236.297</v>
          </cell>
          <cell r="R221">
            <v>38.865960000000001</v>
          </cell>
          <cell r="S221">
            <v>0</v>
          </cell>
          <cell r="T221">
            <v>0</v>
          </cell>
          <cell r="U221">
            <v>0</v>
          </cell>
          <cell r="V221">
            <v>0</v>
          </cell>
          <cell r="W221">
            <v>0</v>
          </cell>
          <cell r="X221">
            <v>0</v>
          </cell>
          <cell r="Y221">
            <v>0</v>
          </cell>
          <cell r="Z221">
            <v>0</v>
          </cell>
          <cell r="AA221">
            <v>0</v>
          </cell>
          <cell r="AB221">
            <v>0</v>
          </cell>
          <cell r="AC221">
            <v>0</v>
          </cell>
          <cell r="AD221">
            <v>38.865960000000001</v>
          </cell>
          <cell r="AE221">
            <v>38.865960000000001</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236.297</v>
          </cell>
          <cell r="AU221" t="str">
            <v>JUN/12</v>
          </cell>
          <cell r="AV221" t="str">
            <v>Helcio Viana Barbosa Filho</v>
          </cell>
        </row>
        <row r="222">
          <cell r="A222" t="str">
            <v>2387/10</v>
          </cell>
          <cell r="B222" t="str">
            <v>Programa RELUZ V - João Monlevade</v>
          </cell>
          <cell r="C222" t="str">
            <v>PEP</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1.5985499999999999</v>
          </cell>
          <cell r="T222">
            <v>63.27555000000001</v>
          </cell>
          <cell r="U222">
            <v>4.3197799999999997</v>
          </cell>
          <cell r="V222">
            <v>-31.368920000000003</v>
          </cell>
          <cell r="W222">
            <v>-242.77595000000002</v>
          </cell>
          <cell r="X222">
            <v>0</v>
          </cell>
          <cell r="Y222">
            <v>0</v>
          </cell>
          <cell r="Z222">
            <v>0</v>
          </cell>
          <cell r="AA222">
            <v>0</v>
          </cell>
          <cell r="AB222">
            <v>0</v>
          </cell>
          <cell r="AC222">
            <v>0</v>
          </cell>
          <cell r="AD222">
            <v>-204.95099000000005</v>
          </cell>
          <cell r="AE222">
            <v>-204.95099000000005</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400</v>
          </cell>
          <cell r="AU222" t="str">
            <v>JUN/12</v>
          </cell>
          <cell r="AV222" t="str">
            <v>José William Campomizzi</v>
          </cell>
        </row>
        <row r="223">
          <cell r="A223" t="str">
            <v>2389/10</v>
          </cell>
          <cell r="B223" t="str">
            <v>Reforma e Recuperação Interna e Externa de Materias em 2010</v>
          </cell>
          <cell r="C223" t="str">
            <v>ORD</v>
          </cell>
          <cell r="D223">
            <v>105.9194</v>
          </cell>
          <cell r="E223">
            <v>105.92045000000002</v>
          </cell>
          <cell r="F223">
            <v>105.9194</v>
          </cell>
          <cell r="G223">
            <v>105.91941</v>
          </cell>
          <cell r="H223">
            <v>105.91944000000001</v>
          </cell>
          <cell r="I223">
            <v>105.92042000000001</v>
          </cell>
          <cell r="J223">
            <v>105.91938999999999</v>
          </cell>
          <cell r="K223">
            <v>105.91944000000001</v>
          </cell>
          <cell r="L223">
            <v>105.91941</v>
          </cell>
          <cell r="M223">
            <v>105.9204</v>
          </cell>
          <cell r="N223">
            <v>105.91945000000001</v>
          </cell>
          <cell r="O223">
            <v>105.9194</v>
          </cell>
          <cell r="P223">
            <v>635.51851999999997</v>
          </cell>
          <cell r="Q223">
            <v>1271.03601</v>
          </cell>
          <cell r="R223">
            <v>25.710319999999999</v>
          </cell>
          <cell r="S223">
            <v>29.222860000000001</v>
          </cell>
          <cell r="T223">
            <v>19.01972</v>
          </cell>
          <cell r="U223">
            <v>0.41460000000000002</v>
          </cell>
          <cell r="V223">
            <v>0</v>
          </cell>
          <cell r="W223">
            <v>35.071719999999999</v>
          </cell>
          <cell r="X223">
            <v>0</v>
          </cell>
          <cell r="Y223">
            <v>0</v>
          </cell>
          <cell r="Z223">
            <v>0</v>
          </cell>
          <cell r="AA223">
            <v>0</v>
          </cell>
          <cell r="AB223">
            <v>0</v>
          </cell>
          <cell r="AC223">
            <v>0</v>
          </cell>
          <cell r="AD223">
            <v>109.43922000000001</v>
          </cell>
          <cell r="AE223">
            <v>109.43922000000001</v>
          </cell>
          <cell r="AF223">
            <v>0</v>
          </cell>
          <cell r="AG223">
            <v>0</v>
          </cell>
          <cell r="AH223">
            <v>0</v>
          </cell>
          <cell r="AI223">
            <v>0</v>
          </cell>
          <cell r="AJ223">
            <v>0</v>
          </cell>
          <cell r="AK223">
            <v>1.0200000000000001E-3</v>
          </cell>
          <cell r="AL223">
            <v>0</v>
          </cell>
          <cell r="AM223">
            <v>0</v>
          </cell>
          <cell r="AN223">
            <v>0</v>
          </cell>
          <cell r="AO223">
            <v>0</v>
          </cell>
          <cell r="AP223">
            <v>0</v>
          </cell>
          <cell r="AQ223">
            <v>0</v>
          </cell>
          <cell r="AR223">
            <v>1.0200000000000001E-3</v>
          </cell>
          <cell r="AS223">
            <v>1.0200000000000001E-3</v>
          </cell>
          <cell r="AT223">
            <v>1271.03601</v>
          </cell>
          <cell r="AU223" t="str">
            <v>JUN/12</v>
          </cell>
          <cell r="AV223" t="str">
            <v>Luiz Cláudio Cenizio dos Santos</v>
          </cell>
        </row>
        <row r="224">
          <cell r="A224" t="str">
            <v>2390/10</v>
          </cell>
          <cell r="B224" t="str">
            <v>Recondutoramento de LT's de 230Kv da Região Leste de MG</v>
          </cell>
          <cell r="C224" t="str">
            <v>PEP</v>
          </cell>
          <cell r="D224">
            <v>0</v>
          </cell>
          <cell r="E224">
            <v>1549.8253999999999</v>
          </cell>
          <cell r="F224">
            <v>148.86525</v>
          </cell>
          <cell r="G224">
            <v>20.586869999999998</v>
          </cell>
          <cell r="H224">
            <v>6.7600200000000008</v>
          </cell>
          <cell r="I224">
            <v>6.4767999999999999</v>
          </cell>
          <cell r="J224">
            <v>24.144500000000001</v>
          </cell>
          <cell r="K224">
            <v>6.4767999999999999</v>
          </cell>
          <cell r="L224">
            <v>0</v>
          </cell>
          <cell r="M224">
            <v>0</v>
          </cell>
          <cell r="N224">
            <v>0</v>
          </cell>
          <cell r="O224">
            <v>0</v>
          </cell>
          <cell r="P224">
            <v>1732.5143400000002</v>
          </cell>
          <cell r="Q224">
            <v>1763.13564</v>
          </cell>
          <cell r="R224">
            <v>0</v>
          </cell>
          <cell r="S224">
            <v>1523.42679</v>
          </cell>
          <cell r="T224">
            <v>80.580759999999984</v>
          </cell>
          <cell r="U224">
            <v>20.586869999999998</v>
          </cell>
          <cell r="V224">
            <v>4.8015000000000008</v>
          </cell>
          <cell r="W224">
            <v>0</v>
          </cell>
          <cell r="X224">
            <v>0</v>
          </cell>
          <cell r="Y224">
            <v>0</v>
          </cell>
          <cell r="Z224">
            <v>0</v>
          </cell>
          <cell r="AA224">
            <v>0</v>
          </cell>
          <cell r="AB224">
            <v>0</v>
          </cell>
          <cell r="AC224">
            <v>0</v>
          </cell>
          <cell r="AD224">
            <v>1629.3959200000002</v>
          </cell>
          <cell r="AE224">
            <v>1629.3959200000002</v>
          </cell>
          <cell r="AF224">
            <v>0</v>
          </cell>
          <cell r="AG224">
            <v>0</v>
          </cell>
          <cell r="AH224">
            <v>0</v>
          </cell>
          <cell r="AI224">
            <v>0</v>
          </cell>
          <cell r="AJ224">
            <v>6.4767999999999999</v>
          </cell>
          <cell r="AK224">
            <v>0</v>
          </cell>
          <cell r="AL224">
            <v>0</v>
          </cell>
          <cell r="AM224">
            <v>0</v>
          </cell>
          <cell r="AN224">
            <v>0</v>
          </cell>
          <cell r="AO224">
            <v>0</v>
          </cell>
          <cell r="AP224">
            <v>0</v>
          </cell>
          <cell r="AQ224">
            <v>0</v>
          </cell>
          <cell r="AR224">
            <v>6.4767999999999999</v>
          </cell>
          <cell r="AS224">
            <v>6.4767999999999999</v>
          </cell>
          <cell r="AT224">
            <v>1666.4940200000001</v>
          </cell>
          <cell r="AU224" t="str">
            <v>JUN/12</v>
          </cell>
          <cell r="AV224" t="str">
            <v>Marco Antônio Martins Fonseca</v>
          </cell>
        </row>
        <row r="225">
          <cell r="A225" t="str">
            <v>2391/10</v>
          </cell>
          <cell r="B225" t="str">
            <v>Reforma e Melhorias da Transmissão - Bloco 1 - Ciclo 2009/2012</v>
          </cell>
          <cell r="C225" t="str">
            <v>PEP</v>
          </cell>
          <cell r="D225">
            <v>369.97854000000001</v>
          </cell>
          <cell r="E225">
            <v>76.522130000000004</v>
          </cell>
          <cell r="F225">
            <v>147.86096000000001</v>
          </cell>
          <cell r="G225">
            <v>88.111429999999999</v>
          </cell>
          <cell r="H225">
            <v>67.704089999999994</v>
          </cell>
          <cell r="I225">
            <v>382.89499000000001</v>
          </cell>
          <cell r="J225">
            <v>809.82850000000008</v>
          </cell>
          <cell r="K225">
            <v>372.31920000000002</v>
          </cell>
          <cell r="L225">
            <v>803.30344000000002</v>
          </cell>
          <cell r="M225">
            <v>338.06747000000001</v>
          </cell>
          <cell r="N225">
            <v>638.72314000000006</v>
          </cell>
          <cell r="O225">
            <v>303.05581000000001</v>
          </cell>
          <cell r="P225">
            <v>1133.07214</v>
          </cell>
          <cell r="Q225">
            <v>4398.3697000000011</v>
          </cell>
          <cell r="R225">
            <v>369.97854000000001</v>
          </cell>
          <cell r="S225">
            <v>85.44126</v>
          </cell>
          <cell r="T225">
            <v>210.67123000000001</v>
          </cell>
          <cell r="U225">
            <v>74.651059999999987</v>
          </cell>
          <cell r="V225">
            <v>41.869659999999996</v>
          </cell>
          <cell r="W225">
            <v>278.49587999999989</v>
          </cell>
          <cell r="X225">
            <v>0</v>
          </cell>
          <cell r="Y225">
            <v>0</v>
          </cell>
          <cell r="Z225">
            <v>0</v>
          </cell>
          <cell r="AA225">
            <v>0</v>
          </cell>
          <cell r="AB225">
            <v>0</v>
          </cell>
          <cell r="AC225">
            <v>0</v>
          </cell>
          <cell r="AD225">
            <v>1061.1076300000002</v>
          </cell>
          <cell r="AE225">
            <v>1061.1076300000002</v>
          </cell>
          <cell r="AF225">
            <v>684.92731000000003</v>
          </cell>
          <cell r="AG225">
            <v>2.9999999999999997E-5</v>
          </cell>
          <cell r="AH225">
            <v>0.36426000000000003</v>
          </cell>
          <cell r="AI225">
            <v>9.5455100000000002</v>
          </cell>
          <cell r="AJ225">
            <v>4.5</v>
          </cell>
          <cell r="AK225">
            <v>210.96681000000001</v>
          </cell>
          <cell r="AL225">
            <v>203.84566999999998</v>
          </cell>
          <cell r="AM225">
            <v>0</v>
          </cell>
          <cell r="AN225">
            <v>108.39400000000001</v>
          </cell>
          <cell r="AO225">
            <v>0</v>
          </cell>
          <cell r="AP225">
            <v>0</v>
          </cell>
          <cell r="AQ225">
            <v>0</v>
          </cell>
          <cell r="AR225">
            <v>910.30392000000006</v>
          </cell>
          <cell r="AS225">
            <v>1222.5435900000002</v>
          </cell>
          <cell r="AT225">
            <v>3926.2726699999998</v>
          </cell>
          <cell r="AU225" t="str">
            <v>JUN/12</v>
          </cell>
          <cell r="AV225" t="str">
            <v>Marco Antônio Martins Fonseca</v>
          </cell>
        </row>
        <row r="226">
          <cell r="A226" t="str">
            <v>2392/10</v>
          </cell>
          <cell r="B226" t="str">
            <v>Reforma e Melhorias da Transmissão - Bloco 3 - Ciclo 2009/2012</v>
          </cell>
          <cell r="C226" t="str">
            <v>ADI</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t="str">
            <v>JUN/12</v>
          </cell>
          <cell r="AV226" t="str">
            <v>Marco Antônio Martins Fonseca</v>
          </cell>
        </row>
        <row r="227">
          <cell r="A227" t="str">
            <v>2392/10</v>
          </cell>
          <cell r="B227" t="str">
            <v>Reforma e Melhorias da Transmissão - Bloco 3 - Ciclo 2009/2012</v>
          </cell>
          <cell r="C227" t="str">
            <v>PEP</v>
          </cell>
          <cell r="D227">
            <v>79.167989999999989</v>
          </cell>
          <cell r="E227">
            <v>46.782899999999998</v>
          </cell>
          <cell r="F227">
            <v>487.90805000000006</v>
          </cell>
          <cell r="G227">
            <v>348.94962000000004</v>
          </cell>
          <cell r="H227">
            <v>1738.9422099999999</v>
          </cell>
          <cell r="I227">
            <v>572.01034000000004</v>
          </cell>
          <cell r="J227">
            <v>855.19492999999989</v>
          </cell>
          <cell r="K227">
            <v>210.36270999999999</v>
          </cell>
          <cell r="L227">
            <v>55.008290000000002</v>
          </cell>
          <cell r="M227">
            <v>148.19179</v>
          </cell>
          <cell r="N227">
            <v>28.89799</v>
          </cell>
          <cell r="O227">
            <v>43.969639999999998</v>
          </cell>
          <cell r="P227">
            <v>3273.7611099999999</v>
          </cell>
          <cell r="Q227">
            <v>4615.3864599999997</v>
          </cell>
          <cell r="R227">
            <v>70.966829999999987</v>
          </cell>
          <cell r="S227">
            <v>46.782899999999998</v>
          </cell>
          <cell r="T227">
            <v>293.82657000000006</v>
          </cell>
          <cell r="U227">
            <v>224.22669999999997</v>
          </cell>
          <cell r="V227">
            <v>1658.68931</v>
          </cell>
          <cell r="W227">
            <v>54.147950000000002</v>
          </cell>
          <cell r="X227">
            <v>0</v>
          </cell>
          <cell r="Y227">
            <v>0</v>
          </cell>
          <cell r="Z227">
            <v>0</v>
          </cell>
          <cell r="AA227">
            <v>0</v>
          </cell>
          <cell r="AB227">
            <v>0</v>
          </cell>
          <cell r="AC227">
            <v>0</v>
          </cell>
          <cell r="AD227">
            <v>2348.6402600000001</v>
          </cell>
          <cell r="AE227">
            <v>2348.6402600000001</v>
          </cell>
          <cell r="AF227">
            <v>391.90953999999999</v>
          </cell>
          <cell r="AG227">
            <v>7.2256800000000005</v>
          </cell>
          <cell r="AH227">
            <v>72.142830000000004</v>
          </cell>
          <cell r="AI227">
            <v>229.34502000000001</v>
          </cell>
          <cell r="AJ227">
            <v>0</v>
          </cell>
          <cell r="AK227">
            <v>124.31463000000001</v>
          </cell>
          <cell r="AL227">
            <v>1E-3</v>
          </cell>
          <cell r="AM227">
            <v>0</v>
          </cell>
          <cell r="AN227">
            <v>1.0000000000000001E-5</v>
          </cell>
          <cell r="AO227">
            <v>0</v>
          </cell>
          <cell r="AP227">
            <v>0</v>
          </cell>
          <cell r="AQ227">
            <v>0</v>
          </cell>
          <cell r="AR227">
            <v>824.93769999999995</v>
          </cell>
          <cell r="AS227">
            <v>824.9387099999999</v>
          </cell>
          <cell r="AT227">
            <v>4208.1279999999997</v>
          </cell>
          <cell r="AU227" t="str">
            <v>JUN/12</v>
          </cell>
          <cell r="AV227" t="str">
            <v>Marco Antônio Martins Fonseca</v>
          </cell>
        </row>
        <row r="228">
          <cell r="A228" t="str">
            <v>2393/10</v>
          </cell>
          <cell r="B228" t="str">
            <v>Acesso da Anglo Ferrous Brasil à SE Itabira 2</v>
          </cell>
          <cell r="C228" t="str">
            <v>PEP</v>
          </cell>
          <cell r="D228">
            <v>9.8389699999999998</v>
          </cell>
          <cell r="E228">
            <v>135.76927000000001</v>
          </cell>
          <cell r="F228">
            <v>37.94444</v>
          </cell>
          <cell r="G228">
            <v>147.36296999999999</v>
          </cell>
          <cell r="H228">
            <v>28.216419999999999</v>
          </cell>
          <cell r="I228">
            <v>0.22471000000000002</v>
          </cell>
          <cell r="J228">
            <v>0</v>
          </cell>
          <cell r="K228">
            <v>169.10201000000001</v>
          </cell>
          <cell r="L228">
            <v>0.28405000000000002</v>
          </cell>
          <cell r="M228">
            <v>0</v>
          </cell>
          <cell r="N228">
            <v>0</v>
          </cell>
          <cell r="O228">
            <v>0</v>
          </cell>
          <cell r="P228">
            <v>359.35677999999996</v>
          </cell>
          <cell r="Q228">
            <v>528.74283999999989</v>
          </cell>
          <cell r="R228">
            <v>10.26803</v>
          </cell>
          <cell r="S228">
            <v>166.03527000000003</v>
          </cell>
          <cell r="T228">
            <v>23.12885</v>
          </cell>
          <cell r="U228">
            <v>146.29070999999999</v>
          </cell>
          <cell r="V228">
            <v>28.216419999999999</v>
          </cell>
          <cell r="W228">
            <v>26.724710000000002</v>
          </cell>
          <cell r="X228">
            <v>0</v>
          </cell>
          <cell r="Y228">
            <v>0</v>
          </cell>
          <cell r="Z228">
            <v>0</v>
          </cell>
          <cell r="AA228">
            <v>0</v>
          </cell>
          <cell r="AB228">
            <v>0</v>
          </cell>
          <cell r="AC228">
            <v>0</v>
          </cell>
          <cell r="AD228">
            <v>400.6639899999999</v>
          </cell>
          <cell r="AE228">
            <v>400.6639899999999</v>
          </cell>
          <cell r="AF228">
            <v>84.683940000000007</v>
          </cell>
          <cell r="AG228">
            <v>0</v>
          </cell>
          <cell r="AH228">
            <v>8.3000100000000003</v>
          </cell>
          <cell r="AI228">
            <v>12</v>
          </cell>
          <cell r="AJ228">
            <v>0</v>
          </cell>
          <cell r="AK228">
            <v>0</v>
          </cell>
          <cell r="AL228">
            <v>0</v>
          </cell>
          <cell r="AM228">
            <v>0</v>
          </cell>
          <cell r="AN228">
            <v>0</v>
          </cell>
          <cell r="AO228">
            <v>0</v>
          </cell>
          <cell r="AP228">
            <v>0</v>
          </cell>
          <cell r="AQ228">
            <v>0</v>
          </cell>
          <cell r="AR228">
            <v>104.98394999999999</v>
          </cell>
          <cell r="AS228">
            <v>104.98394999999999</v>
          </cell>
          <cell r="AT228">
            <v>513.28404999999998</v>
          </cell>
          <cell r="AU228" t="str">
            <v>JUN/12</v>
          </cell>
          <cell r="AV228" t="str">
            <v>Marco Antônio Martins Fonseca</v>
          </cell>
        </row>
        <row r="229">
          <cell r="A229" t="str">
            <v>2394/10</v>
          </cell>
          <cell r="B229" t="str">
            <v>Acesso da White Martins à SE Barão de Cocais 3</v>
          </cell>
          <cell r="C229" t="str">
            <v>PEP</v>
          </cell>
          <cell r="D229">
            <v>9.2974599999999992</v>
          </cell>
          <cell r="E229">
            <v>38.156159999999993</v>
          </cell>
          <cell r="F229">
            <v>66.606660000000005</v>
          </cell>
          <cell r="G229">
            <v>191.8965</v>
          </cell>
          <cell r="H229">
            <v>48.310639999999992</v>
          </cell>
          <cell r="I229">
            <v>195.27344999999997</v>
          </cell>
          <cell r="J229">
            <v>46.616769999999995</v>
          </cell>
          <cell r="K229">
            <v>64.616770000000002</v>
          </cell>
          <cell r="L229">
            <v>46.616769999999995</v>
          </cell>
          <cell r="M229">
            <v>46.616769999999995</v>
          </cell>
          <cell r="N229">
            <v>46.616769999999995</v>
          </cell>
          <cell r="O229">
            <v>46.616779999999999</v>
          </cell>
          <cell r="P229">
            <v>549.54086999999993</v>
          </cell>
          <cell r="Q229">
            <v>847.24149999999997</v>
          </cell>
          <cell r="R229">
            <v>70.307239999999993</v>
          </cell>
          <cell r="S229">
            <v>38.156159999999993</v>
          </cell>
          <cell r="T229">
            <v>36.319380000000002</v>
          </cell>
          <cell r="U229">
            <v>50.792279999999998</v>
          </cell>
          <cell r="V229">
            <v>-12.699140000000003</v>
          </cell>
          <cell r="W229">
            <v>147.84332000000001</v>
          </cell>
          <cell r="X229">
            <v>0</v>
          </cell>
          <cell r="Y229">
            <v>0</v>
          </cell>
          <cell r="Z229">
            <v>0</v>
          </cell>
          <cell r="AA229">
            <v>0</v>
          </cell>
          <cell r="AB229">
            <v>0</v>
          </cell>
          <cell r="AC229">
            <v>0</v>
          </cell>
          <cell r="AD229">
            <v>330.71924000000001</v>
          </cell>
          <cell r="AE229">
            <v>330.71924000000001</v>
          </cell>
          <cell r="AF229">
            <v>0</v>
          </cell>
          <cell r="AG229">
            <v>88.551369999999991</v>
          </cell>
          <cell r="AH229">
            <v>14.65513</v>
          </cell>
          <cell r="AI229">
            <v>61.771889999999999</v>
          </cell>
          <cell r="AJ229">
            <v>0</v>
          </cell>
          <cell r="AK229">
            <v>0</v>
          </cell>
          <cell r="AL229">
            <v>2.2000000000000002</v>
          </cell>
          <cell r="AM229">
            <v>12</v>
          </cell>
          <cell r="AN229">
            <v>0</v>
          </cell>
          <cell r="AO229">
            <v>0</v>
          </cell>
          <cell r="AP229">
            <v>0</v>
          </cell>
          <cell r="AQ229">
            <v>0</v>
          </cell>
          <cell r="AR229">
            <v>164.97838999999999</v>
          </cell>
          <cell r="AS229">
            <v>179.17838999999998</v>
          </cell>
          <cell r="AT229">
            <v>556</v>
          </cell>
          <cell r="AU229" t="str">
            <v>JUN/12</v>
          </cell>
          <cell r="AV229" t="str">
            <v>Marco Antônio Martins Fonseca</v>
          </cell>
        </row>
        <row r="230">
          <cell r="A230" t="str">
            <v>2395/10</v>
          </cell>
          <cell r="B230" t="str">
            <v>Aquisição de um Radar Metereológico</v>
          </cell>
          <cell r="C230" t="str">
            <v>ADI</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t="str">
            <v>JUN/12</v>
          </cell>
          <cell r="AV230" t="str">
            <v>Nelson Benicio Marques  Araujo</v>
          </cell>
        </row>
        <row r="231">
          <cell r="A231" t="str">
            <v>2395/10</v>
          </cell>
          <cell r="B231" t="str">
            <v>Aquisição de um Radar Metereológico</v>
          </cell>
          <cell r="C231" t="str">
            <v>PEP</v>
          </cell>
          <cell r="D231">
            <v>405.32803999999999</v>
          </cell>
          <cell r="E231">
            <v>0</v>
          </cell>
          <cell r="F231">
            <v>250.39147</v>
          </cell>
          <cell r="G231">
            <v>0</v>
          </cell>
          <cell r="H231">
            <v>46.634810000000002</v>
          </cell>
          <cell r="I231">
            <v>1558.1637599999999</v>
          </cell>
          <cell r="J231">
            <v>1693.43667</v>
          </cell>
          <cell r="K231">
            <v>16</v>
          </cell>
          <cell r="L231">
            <v>1057.73191</v>
          </cell>
          <cell r="M231">
            <v>258.06182000000001</v>
          </cell>
          <cell r="N231">
            <v>0</v>
          </cell>
          <cell r="O231">
            <v>531.94977000000006</v>
          </cell>
          <cell r="P231">
            <v>2260.5180800000003</v>
          </cell>
          <cell r="Q231">
            <v>5817.6982500000004</v>
          </cell>
          <cell r="R231">
            <v>405.32803999999999</v>
          </cell>
          <cell r="S231">
            <v>0</v>
          </cell>
          <cell r="T231">
            <v>250.39147</v>
          </cell>
          <cell r="U231">
            <v>0</v>
          </cell>
          <cell r="V231">
            <v>23.798810000000003</v>
          </cell>
          <cell r="W231">
            <v>0</v>
          </cell>
          <cell r="X231">
            <v>0</v>
          </cell>
          <cell r="Y231">
            <v>0</v>
          </cell>
          <cell r="Z231">
            <v>0</v>
          </cell>
          <cell r="AA231">
            <v>0</v>
          </cell>
          <cell r="AB231">
            <v>0</v>
          </cell>
          <cell r="AC231">
            <v>0</v>
          </cell>
          <cell r="AD231">
            <v>679.51832000000002</v>
          </cell>
          <cell r="AE231">
            <v>679.51832000000002</v>
          </cell>
          <cell r="AF231">
            <v>0</v>
          </cell>
          <cell r="AG231">
            <v>0</v>
          </cell>
          <cell r="AH231">
            <v>0</v>
          </cell>
          <cell r="AI231">
            <v>0.56486999999999998</v>
          </cell>
          <cell r="AJ231">
            <v>16.67756</v>
          </cell>
          <cell r="AK231">
            <v>291.84017999999998</v>
          </cell>
          <cell r="AL231">
            <v>491.69364999999999</v>
          </cell>
          <cell r="AM231">
            <v>0</v>
          </cell>
          <cell r="AN231">
            <v>1954.4834699999999</v>
          </cell>
          <cell r="AO231">
            <v>210.61820000000003</v>
          </cell>
          <cell r="AP231">
            <v>0</v>
          </cell>
          <cell r="AQ231">
            <v>0</v>
          </cell>
          <cell r="AR231">
            <v>309.08260999999999</v>
          </cell>
          <cell r="AS231">
            <v>2965.8779300000001</v>
          </cell>
          <cell r="AT231">
            <v>5330.3038500000048</v>
          </cell>
          <cell r="AU231" t="str">
            <v>JUN/12</v>
          </cell>
          <cell r="AV231" t="str">
            <v>Nelson Benicio Marques  Araujo</v>
          </cell>
        </row>
        <row r="232">
          <cell r="A232" t="str">
            <v>2399/10</v>
          </cell>
          <cell r="B232" t="str">
            <v>UHE'S Bacias do Rio Tapajós - Estudos de Pré-Viabilidade</v>
          </cell>
          <cell r="C232" t="str">
            <v>PEP</v>
          </cell>
          <cell r="D232">
            <v>72.746039999999994</v>
          </cell>
          <cell r="E232">
            <v>80.395749999999992</v>
          </cell>
          <cell r="F232">
            <v>94.444769999999977</v>
          </cell>
          <cell r="G232">
            <v>105.22814999999999</v>
          </cell>
          <cell r="H232">
            <v>220.33616000000001</v>
          </cell>
          <cell r="I232">
            <v>252.24431000000001</v>
          </cell>
          <cell r="J232">
            <v>203.28951999999998</v>
          </cell>
          <cell r="K232">
            <v>387.82986000000005</v>
          </cell>
          <cell r="L232">
            <v>560.26578999999992</v>
          </cell>
          <cell r="M232">
            <v>946.40134999999987</v>
          </cell>
          <cell r="N232">
            <v>1069.8043299999999</v>
          </cell>
          <cell r="O232">
            <v>4125.8287</v>
          </cell>
          <cell r="P232">
            <v>825.3951800000001</v>
          </cell>
          <cell r="Q232">
            <v>8118.8147299999982</v>
          </cell>
          <cell r="R232">
            <v>0</v>
          </cell>
          <cell r="S232">
            <v>0</v>
          </cell>
          <cell r="T232">
            <v>0</v>
          </cell>
          <cell r="U232">
            <v>0</v>
          </cell>
          <cell r="V232">
            <v>0</v>
          </cell>
          <cell r="W232">
            <v>1.37565</v>
          </cell>
          <cell r="X232">
            <v>0</v>
          </cell>
          <cell r="Y232">
            <v>0</v>
          </cell>
          <cell r="Z232">
            <v>0</v>
          </cell>
          <cell r="AA232">
            <v>0</v>
          </cell>
          <cell r="AB232">
            <v>0</v>
          </cell>
          <cell r="AC232">
            <v>0</v>
          </cell>
          <cell r="AD232">
            <v>1.37565</v>
          </cell>
          <cell r="AE232">
            <v>1.37565</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8042.8147300000001</v>
          </cell>
          <cell r="AU232" t="str">
            <v>JUN/12</v>
          </cell>
          <cell r="AV232" t="str">
            <v>Arthur José Fernandes Braz</v>
          </cell>
        </row>
        <row r="233">
          <cell r="A233" t="str">
            <v>2403/10</v>
          </cell>
          <cell r="B233" t="str">
            <v>Ferramentas Operacionais para MD</v>
          </cell>
          <cell r="C233" t="str">
            <v>PEP</v>
          </cell>
          <cell r="D233">
            <v>0</v>
          </cell>
          <cell r="E233">
            <v>13.093</v>
          </cell>
          <cell r="F233">
            <v>0</v>
          </cell>
          <cell r="G233">
            <v>0</v>
          </cell>
          <cell r="H233">
            <v>0</v>
          </cell>
          <cell r="I233">
            <v>0</v>
          </cell>
          <cell r="J233">
            <v>162.69999999999999</v>
          </cell>
          <cell r="K233">
            <v>0</v>
          </cell>
          <cell r="L233">
            <v>0</v>
          </cell>
          <cell r="M233">
            <v>0</v>
          </cell>
          <cell r="N233">
            <v>0</v>
          </cell>
          <cell r="O233">
            <v>0</v>
          </cell>
          <cell r="P233">
            <v>13.093</v>
          </cell>
          <cell r="Q233">
            <v>175.79300000000001</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2.0910000000000002</v>
          </cell>
          <cell r="AM233">
            <v>0</v>
          </cell>
          <cell r="AN233">
            <v>0</v>
          </cell>
          <cell r="AO233">
            <v>0</v>
          </cell>
          <cell r="AP233">
            <v>0</v>
          </cell>
          <cell r="AQ233">
            <v>0</v>
          </cell>
          <cell r="AR233">
            <v>0</v>
          </cell>
          <cell r="AS233">
            <v>2.0910000000000002</v>
          </cell>
          <cell r="AT233">
            <v>175.79300000000001</v>
          </cell>
          <cell r="AU233" t="str">
            <v>JUN/12</v>
          </cell>
          <cell r="AV233" t="str">
            <v>Edélcio Antonio Martins</v>
          </cell>
        </row>
        <row r="234">
          <cell r="A234" t="str">
            <v>2404/10</v>
          </cell>
          <cell r="B234" t="str">
            <v>Reforma e Melhorias da Transmissão - Bloco 2 - Ciclo 2009/2012</v>
          </cell>
          <cell r="C234" t="str">
            <v>ADI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t="str">
            <v>JUN/12</v>
          </cell>
          <cell r="AV234" t="str">
            <v>Marco Antônio Martins Fonseca</v>
          </cell>
        </row>
        <row r="235">
          <cell r="A235" t="str">
            <v>2404/10</v>
          </cell>
          <cell r="B235" t="str">
            <v>Reforma e Melhorias da Transmissão - Bloco 2 - Ciclo 2009/2012</v>
          </cell>
          <cell r="C235" t="str">
            <v>PEP</v>
          </cell>
          <cell r="D235">
            <v>85.135230000000007</v>
          </cell>
          <cell r="E235">
            <v>91.855829999999997</v>
          </cell>
          <cell r="F235">
            <v>96.056600000000003</v>
          </cell>
          <cell r="G235">
            <v>178.28936999999999</v>
          </cell>
          <cell r="H235">
            <v>220.16740000000001</v>
          </cell>
          <cell r="I235">
            <v>308.12313</v>
          </cell>
          <cell r="J235">
            <v>455.83132000000001</v>
          </cell>
          <cell r="K235">
            <v>377.50797</v>
          </cell>
          <cell r="L235">
            <v>320.15607999999997</v>
          </cell>
          <cell r="M235">
            <v>172.85736</v>
          </cell>
          <cell r="N235">
            <v>186.66314</v>
          </cell>
          <cell r="O235">
            <v>170.93685999999997</v>
          </cell>
          <cell r="P235">
            <v>979.62756000000002</v>
          </cell>
          <cell r="Q235">
            <v>2663.5802900000003</v>
          </cell>
          <cell r="R235">
            <v>75.8172</v>
          </cell>
          <cell r="S235">
            <v>84.729169999999996</v>
          </cell>
          <cell r="T235">
            <v>69.323409999999996</v>
          </cell>
          <cell r="U235">
            <v>53.715159999999997</v>
          </cell>
          <cell r="V235">
            <v>215.69039999999998</v>
          </cell>
          <cell r="W235">
            <v>264.15196000000003</v>
          </cell>
          <cell r="X235">
            <v>0</v>
          </cell>
          <cell r="Y235">
            <v>0</v>
          </cell>
          <cell r="Z235">
            <v>0</v>
          </cell>
          <cell r="AA235">
            <v>0</v>
          </cell>
          <cell r="AB235">
            <v>0</v>
          </cell>
          <cell r="AC235">
            <v>0</v>
          </cell>
          <cell r="AD235">
            <v>763.42730000000006</v>
          </cell>
          <cell r="AE235">
            <v>763.42730000000006</v>
          </cell>
          <cell r="AF235">
            <v>271.02791999999999</v>
          </cell>
          <cell r="AG235">
            <v>118.26517999999999</v>
          </cell>
          <cell r="AH235">
            <v>26.73319</v>
          </cell>
          <cell r="AI235">
            <v>73.954170000000005</v>
          </cell>
          <cell r="AJ235">
            <v>4.5</v>
          </cell>
          <cell r="AK235">
            <v>3.94957</v>
          </cell>
          <cell r="AL235">
            <v>200.06825999999998</v>
          </cell>
          <cell r="AM235">
            <v>0</v>
          </cell>
          <cell r="AN235">
            <v>0</v>
          </cell>
          <cell r="AO235">
            <v>0</v>
          </cell>
          <cell r="AP235">
            <v>0</v>
          </cell>
          <cell r="AQ235">
            <v>0</v>
          </cell>
          <cell r="AR235">
            <v>498.43002999999993</v>
          </cell>
          <cell r="AS235">
            <v>698.49828999999988</v>
          </cell>
          <cell r="AT235">
            <v>2334.4</v>
          </cell>
          <cell r="AU235" t="str">
            <v>JUN/12</v>
          </cell>
          <cell r="AV235" t="str">
            <v>Marco Antônio Martins Fonseca</v>
          </cell>
        </row>
        <row r="236">
          <cell r="A236" t="str">
            <v>2407/10</v>
          </cell>
          <cell r="B236" t="str">
            <v>Aquisição de Máquinas e Equipamentos para MT</v>
          </cell>
          <cell r="C236" t="str">
            <v>PEP</v>
          </cell>
          <cell r="D236">
            <v>0</v>
          </cell>
          <cell r="E236">
            <v>0</v>
          </cell>
          <cell r="F236">
            <v>0</v>
          </cell>
          <cell r="G236">
            <v>116.03896</v>
          </cell>
          <cell r="H236">
            <v>0</v>
          </cell>
          <cell r="I236">
            <v>0</v>
          </cell>
          <cell r="J236">
            <v>0</v>
          </cell>
          <cell r="K236">
            <v>0</v>
          </cell>
          <cell r="L236">
            <v>0</v>
          </cell>
          <cell r="M236">
            <v>0</v>
          </cell>
          <cell r="N236">
            <v>0</v>
          </cell>
          <cell r="O236">
            <v>0</v>
          </cell>
          <cell r="P236">
            <v>116.03896</v>
          </cell>
          <cell r="Q236">
            <v>116.03896</v>
          </cell>
          <cell r="R236">
            <v>0</v>
          </cell>
          <cell r="S236">
            <v>0</v>
          </cell>
          <cell r="T236">
            <v>0</v>
          </cell>
          <cell r="U236">
            <v>116.03896</v>
          </cell>
          <cell r="V236">
            <v>0</v>
          </cell>
          <cell r="W236">
            <v>0</v>
          </cell>
          <cell r="X236">
            <v>0</v>
          </cell>
          <cell r="Y236">
            <v>0</v>
          </cell>
          <cell r="Z236">
            <v>0</v>
          </cell>
          <cell r="AA236">
            <v>0</v>
          </cell>
          <cell r="AB236">
            <v>0</v>
          </cell>
          <cell r="AC236">
            <v>0</v>
          </cell>
          <cell r="AD236">
            <v>116.03896</v>
          </cell>
          <cell r="AE236">
            <v>116.03896</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116.03896</v>
          </cell>
          <cell r="AU236" t="str">
            <v>JUN/12</v>
          </cell>
          <cell r="AV236" t="str">
            <v>Wantuil Dionísio Teixeira</v>
          </cell>
        </row>
        <row r="237">
          <cell r="A237" t="str">
            <v>2408/10</v>
          </cell>
          <cell r="B237" t="str">
            <v>Aquisição e Instalação de Equip. de Transformação e Manobra</v>
          </cell>
          <cell r="C237" t="str">
            <v>PEP</v>
          </cell>
          <cell r="D237">
            <v>0</v>
          </cell>
          <cell r="E237">
            <v>9.7251300000000001</v>
          </cell>
          <cell r="F237">
            <v>13.246919999999999</v>
          </cell>
          <cell r="G237">
            <v>2.1225700000000001</v>
          </cell>
          <cell r="H237">
            <v>0</v>
          </cell>
          <cell r="I237">
            <v>0</v>
          </cell>
          <cell r="J237">
            <v>52.027949999999997</v>
          </cell>
          <cell r="K237">
            <v>26.223599999999998</v>
          </cell>
          <cell r="L237">
            <v>0</v>
          </cell>
          <cell r="M237">
            <v>50.319040000000001</v>
          </cell>
          <cell r="N237">
            <v>99.035399999999996</v>
          </cell>
          <cell r="O237">
            <v>0</v>
          </cell>
          <cell r="P237">
            <v>25.094619999999999</v>
          </cell>
          <cell r="Q237">
            <v>252.70060999999998</v>
          </cell>
          <cell r="R237">
            <v>0</v>
          </cell>
          <cell r="S237">
            <v>9.7251300000000001</v>
          </cell>
          <cell r="T237">
            <v>13.246919999999999</v>
          </cell>
          <cell r="U237">
            <v>2.1225700000000001</v>
          </cell>
          <cell r="V237">
            <v>0</v>
          </cell>
          <cell r="W237">
            <v>0</v>
          </cell>
          <cell r="X237">
            <v>0</v>
          </cell>
          <cell r="Y237">
            <v>0</v>
          </cell>
          <cell r="Z237">
            <v>0</v>
          </cell>
          <cell r="AA237">
            <v>0</v>
          </cell>
          <cell r="AB237">
            <v>0</v>
          </cell>
          <cell r="AC237">
            <v>0</v>
          </cell>
          <cell r="AD237">
            <v>25.094620000000006</v>
          </cell>
          <cell r="AE237">
            <v>25.094620000000006</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252.70061000000001</v>
          </cell>
          <cell r="AU237" t="str">
            <v>JUN/12</v>
          </cell>
          <cell r="AV237" t="str">
            <v>Frederico Alvarez Perez</v>
          </cell>
        </row>
        <row r="238">
          <cell r="A238" t="str">
            <v>2409/10</v>
          </cell>
          <cell r="B238" t="str">
            <v>Aquisição de Servidor para Histórico SAGE e COS</v>
          </cell>
          <cell r="C238" t="str">
            <v>PEP</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-12</v>
          </cell>
          <cell r="S238">
            <v>0</v>
          </cell>
          <cell r="T238">
            <v>0</v>
          </cell>
          <cell r="U238">
            <v>0</v>
          </cell>
          <cell r="V238">
            <v>0</v>
          </cell>
          <cell r="W238">
            <v>0</v>
          </cell>
          <cell r="X238">
            <v>0</v>
          </cell>
          <cell r="Y238">
            <v>0</v>
          </cell>
          <cell r="Z238">
            <v>0</v>
          </cell>
          <cell r="AA238">
            <v>0</v>
          </cell>
          <cell r="AB238">
            <v>0</v>
          </cell>
          <cell r="AC238">
            <v>0</v>
          </cell>
          <cell r="AD238">
            <v>-12</v>
          </cell>
          <cell r="AE238">
            <v>-12</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t="str">
            <v>JUN/12</v>
          </cell>
          <cell r="AV238" t="str">
            <v>Luiz Eugênio de Araújo</v>
          </cell>
        </row>
        <row r="239">
          <cell r="A239" t="str">
            <v>2421/10</v>
          </cell>
          <cell r="B239" t="str">
            <v>Aquisição de Pararaios de 500 Kv para UHE São Simão</v>
          </cell>
          <cell r="C239" t="str">
            <v>PEP</v>
          </cell>
          <cell r="D239">
            <v>0</v>
          </cell>
          <cell r="E239">
            <v>0</v>
          </cell>
          <cell r="F239">
            <v>2.1836799999999998</v>
          </cell>
          <cell r="G239">
            <v>0</v>
          </cell>
          <cell r="H239">
            <v>0</v>
          </cell>
          <cell r="I239">
            <v>0</v>
          </cell>
          <cell r="J239">
            <v>0</v>
          </cell>
          <cell r="K239">
            <v>0</v>
          </cell>
          <cell r="L239">
            <v>0</v>
          </cell>
          <cell r="M239">
            <v>0</v>
          </cell>
          <cell r="N239">
            <v>0</v>
          </cell>
          <cell r="O239">
            <v>298.22212000000002</v>
          </cell>
          <cell r="P239">
            <v>2.1836799999999998</v>
          </cell>
          <cell r="Q239">
            <v>300.4058</v>
          </cell>
          <cell r="R239">
            <v>0</v>
          </cell>
          <cell r="S239">
            <v>0</v>
          </cell>
          <cell r="T239">
            <v>2.1836799999999998</v>
          </cell>
          <cell r="U239">
            <v>0</v>
          </cell>
          <cell r="V239">
            <v>0</v>
          </cell>
          <cell r="W239">
            <v>0</v>
          </cell>
          <cell r="X239">
            <v>0</v>
          </cell>
          <cell r="Y239">
            <v>0</v>
          </cell>
          <cell r="Z239">
            <v>0</v>
          </cell>
          <cell r="AA239">
            <v>0</v>
          </cell>
          <cell r="AB239">
            <v>0</v>
          </cell>
          <cell r="AC239">
            <v>0</v>
          </cell>
          <cell r="AD239">
            <v>2.1836799999999998</v>
          </cell>
          <cell r="AE239">
            <v>2.1836799999999998</v>
          </cell>
          <cell r="AF239">
            <v>0</v>
          </cell>
          <cell r="AG239">
            <v>0</v>
          </cell>
          <cell r="AH239">
            <v>0</v>
          </cell>
          <cell r="AI239">
            <v>0</v>
          </cell>
          <cell r="AJ239">
            <v>0</v>
          </cell>
          <cell r="AK239">
            <v>88.2</v>
          </cell>
          <cell r="AL239">
            <v>0</v>
          </cell>
          <cell r="AM239">
            <v>0</v>
          </cell>
          <cell r="AN239">
            <v>0</v>
          </cell>
          <cell r="AO239">
            <v>0</v>
          </cell>
          <cell r="AP239">
            <v>0</v>
          </cell>
          <cell r="AQ239">
            <v>0</v>
          </cell>
          <cell r="AR239">
            <v>88.2</v>
          </cell>
          <cell r="AS239">
            <v>88.2</v>
          </cell>
          <cell r="AT239">
            <v>300.4058</v>
          </cell>
          <cell r="AU239" t="str">
            <v>JUN/12</v>
          </cell>
          <cell r="AV239" t="str">
            <v>Cornélio Antônio Pereira</v>
          </cell>
        </row>
        <row r="240">
          <cell r="A240" t="str">
            <v>2425/10</v>
          </cell>
          <cell r="B240" t="str">
            <v>Aquisição de Máquinas e Equipamentos para MG/CS</v>
          </cell>
          <cell r="C240" t="str">
            <v>PEP</v>
          </cell>
          <cell r="D240">
            <v>0</v>
          </cell>
          <cell r="E240">
            <v>0</v>
          </cell>
          <cell r="F240">
            <v>5.7145200000000003</v>
          </cell>
          <cell r="G240">
            <v>0.82799999999999996</v>
          </cell>
          <cell r="H240">
            <v>4.7566800000000002</v>
          </cell>
          <cell r="I240">
            <v>0</v>
          </cell>
          <cell r="J240">
            <v>0</v>
          </cell>
          <cell r="K240">
            <v>0</v>
          </cell>
          <cell r="L240">
            <v>0</v>
          </cell>
          <cell r="M240">
            <v>0</v>
          </cell>
          <cell r="N240">
            <v>0</v>
          </cell>
          <cell r="O240">
            <v>0</v>
          </cell>
          <cell r="P240">
            <v>11.299200000000001</v>
          </cell>
          <cell r="Q240">
            <v>11.299200000000001</v>
          </cell>
          <cell r="R240">
            <v>0</v>
          </cell>
          <cell r="S240">
            <v>0</v>
          </cell>
          <cell r="T240">
            <v>5.7145200000000003</v>
          </cell>
          <cell r="U240">
            <v>0.82799999999999996</v>
          </cell>
          <cell r="V240">
            <v>4.7566800000000002</v>
          </cell>
          <cell r="W240">
            <v>0</v>
          </cell>
          <cell r="X240">
            <v>0</v>
          </cell>
          <cell r="Y240">
            <v>0</v>
          </cell>
          <cell r="Z240">
            <v>0</v>
          </cell>
          <cell r="AA240">
            <v>0</v>
          </cell>
          <cell r="AB240">
            <v>0</v>
          </cell>
          <cell r="AC240">
            <v>0</v>
          </cell>
          <cell r="AD240">
            <v>11.299200000000001</v>
          </cell>
          <cell r="AE240">
            <v>11.299200000000001</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11.299200000000001</v>
          </cell>
          <cell r="AU240" t="str">
            <v>JUN/12</v>
          </cell>
          <cell r="AV240" t="str">
            <v xml:space="preserve">Démetrio Alexandre Ferreira </v>
          </cell>
        </row>
        <row r="241">
          <cell r="A241" t="str">
            <v>2427/10</v>
          </cell>
          <cell r="B241" t="str">
            <v>Sistema de Monitoramento das Unidades Geradoras</v>
          </cell>
          <cell r="C241" t="str">
            <v>PEP</v>
          </cell>
          <cell r="D241">
            <v>0</v>
          </cell>
          <cell r="E241">
            <v>0</v>
          </cell>
          <cell r="F241">
            <v>0</v>
          </cell>
          <cell r="G241">
            <v>0</v>
          </cell>
          <cell r="H241">
            <v>0</v>
          </cell>
          <cell r="I241">
            <v>0</v>
          </cell>
          <cell r="J241">
            <v>0</v>
          </cell>
          <cell r="K241">
            <v>0</v>
          </cell>
          <cell r="L241">
            <v>0</v>
          </cell>
          <cell r="M241">
            <v>0</v>
          </cell>
          <cell r="N241">
            <v>0</v>
          </cell>
          <cell r="O241">
            <v>39.305889999999998</v>
          </cell>
          <cell r="P241">
            <v>0</v>
          </cell>
          <cell r="Q241">
            <v>39.305889999999998</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39.305889999999998</v>
          </cell>
          <cell r="AU241" t="str">
            <v>JUN/12</v>
          </cell>
          <cell r="AV241" t="str">
            <v>Norma Mateus Gontijo Avelar</v>
          </cell>
        </row>
        <row r="242">
          <cell r="A242" t="str">
            <v>2429/10</v>
          </cell>
          <cell r="B242" t="str">
            <v>Aquisição de Equipamentos para MG/TA</v>
          </cell>
          <cell r="C242" t="str">
            <v>PEP</v>
          </cell>
          <cell r="D242">
            <v>119.64583</v>
          </cell>
          <cell r="E242">
            <v>0.83489999999999998</v>
          </cell>
          <cell r="F242">
            <v>0</v>
          </cell>
          <cell r="G242">
            <v>0</v>
          </cell>
          <cell r="H242">
            <v>0</v>
          </cell>
          <cell r="I242">
            <v>0</v>
          </cell>
          <cell r="J242">
            <v>0</v>
          </cell>
          <cell r="K242">
            <v>0</v>
          </cell>
          <cell r="L242">
            <v>0</v>
          </cell>
          <cell r="M242">
            <v>128</v>
          </cell>
          <cell r="N242">
            <v>35.056720000000006</v>
          </cell>
          <cell r="O242">
            <v>0</v>
          </cell>
          <cell r="P242">
            <v>120.48072999999999</v>
          </cell>
          <cell r="Q242">
            <v>283.53744999999992</v>
          </cell>
          <cell r="R242">
            <v>119.64583</v>
          </cell>
          <cell r="S242">
            <v>0.83489999999999998</v>
          </cell>
          <cell r="T242">
            <v>0</v>
          </cell>
          <cell r="U242">
            <v>0</v>
          </cell>
          <cell r="V242">
            <v>0</v>
          </cell>
          <cell r="W242">
            <v>0</v>
          </cell>
          <cell r="X242">
            <v>0</v>
          </cell>
          <cell r="Y242">
            <v>0</v>
          </cell>
          <cell r="Z242">
            <v>0</v>
          </cell>
          <cell r="AA242">
            <v>0</v>
          </cell>
          <cell r="AB242">
            <v>0</v>
          </cell>
          <cell r="AC242">
            <v>0</v>
          </cell>
          <cell r="AD242">
            <v>120.48073000000001</v>
          </cell>
          <cell r="AE242">
            <v>120.48073000000001</v>
          </cell>
          <cell r="AF242">
            <v>0</v>
          </cell>
          <cell r="AG242">
            <v>0</v>
          </cell>
          <cell r="AH242">
            <v>0</v>
          </cell>
          <cell r="AI242">
            <v>0</v>
          </cell>
          <cell r="AJ242">
            <v>0</v>
          </cell>
          <cell r="AK242">
            <v>128</v>
          </cell>
          <cell r="AL242">
            <v>0</v>
          </cell>
          <cell r="AM242">
            <v>0</v>
          </cell>
          <cell r="AN242">
            <v>0</v>
          </cell>
          <cell r="AO242">
            <v>0</v>
          </cell>
          <cell r="AP242">
            <v>0</v>
          </cell>
          <cell r="AQ242">
            <v>0</v>
          </cell>
          <cell r="AR242">
            <v>128</v>
          </cell>
          <cell r="AS242">
            <v>128</v>
          </cell>
          <cell r="AT242">
            <v>283.53745000000004</v>
          </cell>
          <cell r="AU242" t="str">
            <v>JUN/12</v>
          </cell>
          <cell r="AV242" t="str">
            <v>Cornélio Antônio Pereira</v>
          </cell>
        </row>
        <row r="243">
          <cell r="A243" t="str">
            <v>2430/10</v>
          </cell>
          <cell r="B243" t="str">
            <v>Aquisição de Transformadores Monofásicos de 9,5 MVA</v>
          </cell>
          <cell r="C243" t="str">
            <v>PEP</v>
          </cell>
          <cell r="D243">
            <v>0</v>
          </cell>
          <cell r="E243">
            <v>100.86199999999999</v>
          </cell>
          <cell r="F243">
            <v>0</v>
          </cell>
          <cell r="G243">
            <v>0.27377999999999997</v>
          </cell>
          <cell r="H243">
            <v>8.8550000000000004E-2</v>
          </cell>
          <cell r="I243">
            <v>0.22922000000000001</v>
          </cell>
          <cell r="J243">
            <v>659.98366999999996</v>
          </cell>
          <cell r="K243">
            <v>1114.3147899999999</v>
          </cell>
          <cell r="L243">
            <v>659.98368000000005</v>
          </cell>
          <cell r="M243">
            <v>0.49958999999999998</v>
          </cell>
          <cell r="N243">
            <v>24</v>
          </cell>
          <cell r="O243">
            <v>1710.3748000000001</v>
          </cell>
          <cell r="P243">
            <v>101.45355000000001</v>
          </cell>
          <cell r="Q243">
            <v>4270.6100799999995</v>
          </cell>
          <cell r="R243">
            <v>0</v>
          </cell>
          <cell r="S243">
            <v>100.86199999999999</v>
          </cell>
          <cell r="T243">
            <v>0</v>
          </cell>
          <cell r="U243">
            <v>0.27377999999999997</v>
          </cell>
          <cell r="V243">
            <v>8.8550000000000004E-2</v>
          </cell>
          <cell r="W243">
            <v>0.22922000000000001</v>
          </cell>
          <cell r="X243">
            <v>0</v>
          </cell>
          <cell r="Y243">
            <v>0</v>
          </cell>
          <cell r="Z243">
            <v>0</v>
          </cell>
          <cell r="AA243">
            <v>0</v>
          </cell>
          <cell r="AB243">
            <v>0</v>
          </cell>
          <cell r="AC243">
            <v>0</v>
          </cell>
          <cell r="AD243">
            <v>101.45354999999999</v>
          </cell>
          <cell r="AE243">
            <v>101.45354999999999</v>
          </cell>
          <cell r="AF243">
            <v>0</v>
          </cell>
          <cell r="AG243">
            <v>0</v>
          </cell>
          <cell r="AH243">
            <v>0</v>
          </cell>
          <cell r="AI243">
            <v>0</v>
          </cell>
          <cell r="AJ243">
            <v>0</v>
          </cell>
          <cell r="AK243">
            <v>0</v>
          </cell>
          <cell r="AL243">
            <v>0</v>
          </cell>
          <cell r="AM243">
            <v>0</v>
          </cell>
          <cell r="AN243">
            <v>0</v>
          </cell>
          <cell r="AO243">
            <v>2686.8015100000002</v>
          </cell>
          <cell r="AP243">
            <v>0</v>
          </cell>
          <cell r="AQ243">
            <v>0</v>
          </cell>
          <cell r="AR243">
            <v>0</v>
          </cell>
          <cell r="AS243">
            <v>2686.8015100000002</v>
          </cell>
          <cell r="AT243">
            <v>4267.6610700000001</v>
          </cell>
          <cell r="AU243" t="str">
            <v>JUN/12</v>
          </cell>
          <cell r="AV243" t="str">
            <v xml:space="preserve">Démetrio Alexandre Ferreira </v>
          </cell>
        </row>
        <row r="244">
          <cell r="A244" t="str">
            <v>2433/10</v>
          </cell>
          <cell r="B244" t="str">
            <v>Aquisição Smarphone Blackberry</v>
          </cell>
          <cell r="C244" t="str">
            <v>ORD</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-1.4990000000000001</v>
          </cell>
          <cell r="W244">
            <v>0</v>
          </cell>
          <cell r="X244">
            <v>0</v>
          </cell>
          <cell r="Y244">
            <v>0</v>
          </cell>
          <cell r="Z244">
            <v>0</v>
          </cell>
          <cell r="AA244">
            <v>0</v>
          </cell>
          <cell r="AB244">
            <v>0</v>
          </cell>
          <cell r="AC244">
            <v>0</v>
          </cell>
          <cell r="AD244">
            <v>-1.4990000000000001</v>
          </cell>
          <cell r="AE244">
            <v>-1.4990000000000001</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t="str">
            <v>JUN/12</v>
          </cell>
          <cell r="AV244" t="str">
            <v>Emilio Castelar Pires Pereira</v>
          </cell>
        </row>
        <row r="245">
          <cell r="A245" t="str">
            <v>2437/0T</v>
          </cell>
          <cell r="B245" t="str">
            <v>Servidor e Storage para SAP/BW - Transmissão</v>
          </cell>
          <cell r="C245" t="str">
            <v>PEP</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-391.79445999999996</v>
          </cell>
          <cell r="W245">
            <v>0</v>
          </cell>
          <cell r="X245">
            <v>0</v>
          </cell>
          <cell r="Y245">
            <v>0</v>
          </cell>
          <cell r="Z245">
            <v>0</v>
          </cell>
          <cell r="AA245">
            <v>0</v>
          </cell>
          <cell r="AB245">
            <v>0</v>
          </cell>
          <cell r="AC245">
            <v>0</v>
          </cell>
          <cell r="AD245">
            <v>-391.79445999999996</v>
          </cell>
          <cell r="AE245">
            <v>-391.79445999999996</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t="str">
            <v>JUN/12</v>
          </cell>
          <cell r="AV245" t="str">
            <v>Servidor e Storage para SAP/BW - Transmissão</v>
          </cell>
        </row>
        <row r="246">
          <cell r="A246" t="str">
            <v>2437/10</v>
          </cell>
          <cell r="B246" t="str">
            <v>Servidor e Storage para SAP/BW - Geração</v>
          </cell>
          <cell r="C246" t="str">
            <v>PEP</v>
          </cell>
          <cell r="D246">
            <v>0</v>
          </cell>
          <cell r="E246">
            <v>0</v>
          </cell>
          <cell r="F246">
            <v>0</v>
          </cell>
          <cell r="G246">
            <v>0</v>
          </cell>
          <cell r="H246">
            <v>1348.7243500000002</v>
          </cell>
          <cell r="I246">
            <v>0</v>
          </cell>
          <cell r="J246">
            <v>0</v>
          </cell>
          <cell r="K246">
            <v>0</v>
          </cell>
          <cell r="L246">
            <v>0</v>
          </cell>
          <cell r="M246">
            <v>0</v>
          </cell>
          <cell r="N246">
            <v>0</v>
          </cell>
          <cell r="O246">
            <v>0</v>
          </cell>
          <cell r="P246">
            <v>1348.7243500000002</v>
          </cell>
          <cell r="Q246">
            <v>1348.7243500000002</v>
          </cell>
          <cell r="R246">
            <v>0</v>
          </cell>
          <cell r="S246">
            <v>0</v>
          </cell>
          <cell r="T246">
            <v>0</v>
          </cell>
          <cell r="U246">
            <v>0</v>
          </cell>
          <cell r="V246">
            <v>1348.7243500000002</v>
          </cell>
          <cell r="W246">
            <v>0</v>
          </cell>
          <cell r="X246">
            <v>0</v>
          </cell>
          <cell r="Y246">
            <v>0</v>
          </cell>
          <cell r="Z246">
            <v>0</v>
          </cell>
          <cell r="AA246">
            <v>0</v>
          </cell>
          <cell r="AB246">
            <v>0</v>
          </cell>
          <cell r="AC246">
            <v>0</v>
          </cell>
          <cell r="AD246">
            <v>1348.7243500000002</v>
          </cell>
          <cell r="AE246">
            <v>1348.7243500000002</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1348.7243500000002</v>
          </cell>
          <cell r="AU246" t="str">
            <v>JUN/12</v>
          </cell>
          <cell r="AV246" t="str">
            <v>Rogério Elias Reis</v>
          </cell>
        </row>
        <row r="247">
          <cell r="A247" t="str">
            <v>2443/10</v>
          </cell>
          <cell r="B247" t="str">
            <v>SE Guanhães - Instalação de Seção 13,8 kV</v>
          </cell>
          <cell r="C247" t="str">
            <v>PEP</v>
          </cell>
          <cell r="D247">
            <v>15.00084</v>
          </cell>
          <cell r="E247">
            <v>8.1971900000000009</v>
          </cell>
          <cell r="F247">
            <v>8.1972000000000005</v>
          </cell>
          <cell r="G247">
            <v>8.1971900000000009</v>
          </cell>
          <cell r="H247">
            <v>8.1972000000000005</v>
          </cell>
          <cell r="I247">
            <v>8.1972000000000005</v>
          </cell>
          <cell r="J247">
            <v>8.1971900000000009</v>
          </cell>
          <cell r="K247">
            <v>8.1972000000000005</v>
          </cell>
          <cell r="L247">
            <v>8.1971900000000009</v>
          </cell>
          <cell r="M247">
            <v>8.1972000000000005</v>
          </cell>
          <cell r="N247">
            <v>8.1971900000000009</v>
          </cell>
          <cell r="O247">
            <v>8.1972000000000005</v>
          </cell>
          <cell r="P247">
            <v>55.986819999999994</v>
          </cell>
          <cell r="Q247">
            <v>105.16999</v>
          </cell>
          <cell r="R247">
            <v>17.233519999999999</v>
          </cell>
          <cell r="S247">
            <v>0</v>
          </cell>
          <cell r="T247">
            <v>0</v>
          </cell>
          <cell r="U247">
            <v>0</v>
          </cell>
          <cell r="V247">
            <v>-4.4408920985006262E-16</v>
          </cell>
          <cell r="W247">
            <v>0</v>
          </cell>
          <cell r="X247">
            <v>0</v>
          </cell>
          <cell r="Y247">
            <v>0</v>
          </cell>
          <cell r="Z247">
            <v>0</v>
          </cell>
          <cell r="AA247">
            <v>0</v>
          </cell>
          <cell r="AB247">
            <v>0</v>
          </cell>
          <cell r="AC247">
            <v>0</v>
          </cell>
          <cell r="AD247">
            <v>17.233519999999999</v>
          </cell>
          <cell r="AE247">
            <v>17.233519999999999</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98.366349999999997</v>
          </cell>
          <cell r="AU247" t="str">
            <v>JUN/12</v>
          </cell>
          <cell r="AV247" t="str">
            <v>Arnoldo Magela Morais</v>
          </cell>
        </row>
        <row r="248">
          <cell r="A248" t="str">
            <v>2444/10</v>
          </cell>
          <cell r="B248" t="str">
            <v>SE Uberaba 5 - Instalação de Seção 13,8 kV</v>
          </cell>
          <cell r="C248" t="str">
            <v>PEP</v>
          </cell>
          <cell r="D248">
            <v>0.83333000000000002</v>
          </cell>
          <cell r="E248">
            <v>0.83334000000000008</v>
          </cell>
          <cell r="F248">
            <v>0.83333000000000002</v>
          </cell>
          <cell r="G248">
            <v>0.83333000000000002</v>
          </cell>
          <cell r="H248">
            <v>0.83334000000000008</v>
          </cell>
          <cell r="I248">
            <v>0.83333000000000002</v>
          </cell>
          <cell r="J248">
            <v>0.83333000000000002</v>
          </cell>
          <cell r="K248">
            <v>0.83334000000000008</v>
          </cell>
          <cell r="L248">
            <v>0.83333000000000002</v>
          </cell>
          <cell r="M248">
            <v>0.83333000000000002</v>
          </cell>
          <cell r="N248">
            <v>0.83334000000000008</v>
          </cell>
          <cell r="O248">
            <v>0.83333000000000002</v>
          </cell>
          <cell r="P248">
            <v>5</v>
          </cell>
          <cell r="Q248">
            <v>10</v>
          </cell>
          <cell r="R248">
            <v>0</v>
          </cell>
          <cell r="S248">
            <v>0</v>
          </cell>
          <cell r="T248">
            <v>0</v>
          </cell>
          <cell r="U248">
            <v>0</v>
          </cell>
          <cell r="V248">
            <v>8.0577000000000005</v>
          </cell>
          <cell r="W248">
            <v>0</v>
          </cell>
          <cell r="X248">
            <v>0</v>
          </cell>
          <cell r="Y248">
            <v>0</v>
          </cell>
          <cell r="Z248">
            <v>0</v>
          </cell>
          <cell r="AA248">
            <v>0</v>
          </cell>
          <cell r="AB248">
            <v>0</v>
          </cell>
          <cell r="AC248">
            <v>0</v>
          </cell>
          <cell r="AD248">
            <v>8.0577000000000005</v>
          </cell>
          <cell r="AE248">
            <v>8.0577000000000005</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10</v>
          </cell>
          <cell r="AU248" t="str">
            <v>JUN/12</v>
          </cell>
          <cell r="AV248" t="str">
            <v>Arnoldo Magela Morais</v>
          </cell>
        </row>
        <row r="249">
          <cell r="A249" t="str">
            <v>2445/10</v>
          </cell>
          <cell r="B249" t="str">
            <v>SE Caratinga 1 - Instalação de Seção 13,8 kV</v>
          </cell>
          <cell r="C249" t="str">
            <v>PEP</v>
          </cell>
          <cell r="D249">
            <v>566.24884999999995</v>
          </cell>
          <cell r="E249">
            <v>1963.1981699999997</v>
          </cell>
          <cell r="F249">
            <v>706.76048999999989</v>
          </cell>
          <cell r="G249">
            <v>835.49421000000007</v>
          </cell>
          <cell r="H249">
            <v>1040.5933599999998</v>
          </cell>
          <cell r="I249">
            <v>307.50581</v>
          </cell>
          <cell r="J249">
            <v>41.666669999999996</v>
          </cell>
          <cell r="K249">
            <v>41.66666</v>
          </cell>
          <cell r="L249">
            <v>41.666669999999996</v>
          </cell>
          <cell r="M249">
            <v>41.666669999999996</v>
          </cell>
          <cell r="N249">
            <v>41.66666</v>
          </cell>
          <cell r="O249">
            <v>75.976370000000003</v>
          </cell>
          <cell r="P249">
            <v>5419.8008899999995</v>
          </cell>
          <cell r="Q249">
            <v>5704.1105899999993</v>
          </cell>
          <cell r="R249">
            <v>458.41403000000003</v>
          </cell>
          <cell r="S249">
            <v>86.564330000000012</v>
          </cell>
          <cell r="T249">
            <v>848.1107199999999</v>
          </cell>
          <cell r="U249">
            <v>191.43502000000001</v>
          </cell>
          <cell r="V249">
            <v>285.95839000000001</v>
          </cell>
          <cell r="W249">
            <v>169.18005000000002</v>
          </cell>
          <cell r="X249">
            <v>0</v>
          </cell>
          <cell r="Y249">
            <v>0</v>
          </cell>
          <cell r="Z249">
            <v>0</v>
          </cell>
          <cell r="AA249">
            <v>0</v>
          </cell>
          <cell r="AB249">
            <v>0</v>
          </cell>
          <cell r="AC249">
            <v>0</v>
          </cell>
          <cell r="AD249">
            <v>2039.6625399999998</v>
          </cell>
          <cell r="AE249">
            <v>2039.6625399999998</v>
          </cell>
          <cell r="AF249">
            <v>7.0000000000000007E-5</v>
          </cell>
          <cell r="AG249">
            <v>0</v>
          </cell>
          <cell r="AH249">
            <v>0</v>
          </cell>
          <cell r="AI249">
            <v>24.923830000000002</v>
          </cell>
          <cell r="AJ249">
            <v>69.48903</v>
          </cell>
          <cell r="AK249">
            <v>1.8550799999999998</v>
          </cell>
          <cell r="AL249">
            <v>0</v>
          </cell>
          <cell r="AM249">
            <v>0</v>
          </cell>
          <cell r="AN249">
            <v>0</v>
          </cell>
          <cell r="AO249">
            <v>0</v>
          </cell>
          <cell r="AP249">
            <v>0</v>
          </cell>
          <cell r="AQ249">
            <v>0</v>
          </cell>
          <cell r="AR249">
            <v>96.26800999999999</v>
          </cell>
          <cell r="AS249">
            <v>96.268010000000004</v>
          </cell>
          <cell r="AT249">
            <v>4233.29673</v>
          </cell>
          <cell r="AU249" t="str">
            <v>JUN/12</v>
          </cell>
          <cell r="AV249" t="str">
            <v>Arnoldo Magela Morais</v>
          </cell>
        </row>
        <row r="250">
          <cell r="A250" t="str">
            <v>2446/10</v>
          </cell>
          <cell r="B250" t="str">
            <v>SE Carangola - Instalação de Seção 13,8 kV</v>
          </cell>
          <cell r="C250" t="str">
            <v>PEP</v>
          </cell>
          <cell r="D250">
            <v>705.56472000000008</v>
          </cell>
          <cell r="E250">
            <v>1690.8057100000001</v>
          </cell>
          <cell r="F250">
            <v>815.39973000000009</v>
          </cell>
          <cell r="G250">
            <v>747.63845000000003</v>
          </cell>
          <cell r="H250">
            <v>915.31578000000002</v>
          </cell>
          <cell r="I250">
            <v>995.04429000000005</v>
          </cell>
          <cell r="J250">
            <v>895.37974999999994</v>
          </cell>
          <cell r="K250">
            <v>767.74092999999993</v>
          </cell>
          <cell r="L250">
            <v>960.33666999999991</v>
          </cell>
          <cell r="M250">
            <v>2227.2698999999998</v>
          </cell>
          <cell r="N250">
            <v>840.35270000000003</v>
          </cell>
          <cell r="O250">
            <v>847.26799000000005</v>
          </cell>
          <cell r="P250">
            <v>5869.7686800000001</v>
          </cell>
          <cell r="Q250">
            <v>12408.116620000003</v>
          </cell>
          <cell r="R250">
            <v>41.379330000000003</v>
          </cell>
          <cell r="S250">
            <v>7.5328499999999998</v>
          </cell>
          <cell r="T250">
            <v>64.616399999999999</v>
          </cell>
          <cell r="U250">
            <v>80.389109999999988</v>
          </cell>
          <cell r="V250">
            <v>25.10736</v>
          </cell>
          <cell r="W250">
            <v>49.605180000000004</v>
          </cell>
          <cell r="X250">
            <v>0</v>
          </cell>
          <cell r="Y250">
            <v>0</v>
          </cell>
          <cell r="Z250">
            <v>0</v>
          </cell>
          <cell r="AA250">
            <v>0</v>
          </cell>
          <cell r="AB250">
            <v>0</v>
          </cell>
          <cell r="AC250">
            <v>0</v>
          </cell>
          <cell r="AD250">
            <v>268.63023000000004</v>
          </cell>
          <cell r="AE250">
            <v>268.63023000000004</v>
          </cell>
          <cell r="AF250">
            <v>52.514429999999997</v>
          </cell>
          <cell r="AG250">
            <v>35</v>
          </cell>
          <cell r="AH250">
            <v>0</v>
          </cell>
          <cell r="AI250">
            <v>0</v>
          </cell>
          <cell r="AJ250">
            <v>0</v>
          </cell>
          <cell r="AK250">
            <v>192.77952999999999</v>
          </cell>
          <cell r="AL250">
            <v>288.80718000000002</v>
          </cell>
          <cell r="AM250">
            <v>153.90423999999999</v>
          </cell>
          <cell r="AN250">
            <v>103.93995</v>
          </cell>
          <cell r="AO250">
            <v>1365.3330000000001</v>
          </cell>
          <cell r="AP250">
            <v>410.66696999999999</v>
          </cell>
          <cell r="AQ250">
            <v>86.239189999999994</v>
          </cell>
          <cell r="AR250">
            <v>280.29395999999997</v>
          </cell>
          <cell r="AS250">
            <v>2689.1844899999996</v>
          </cell>
          <cell r="AT250">
            <v>8918.9999999999982</v>
          </cell>
          <cell r="AU250" t="str">
            <v>JUN/12</v>
          </cell>
          <cell r="AV250" t="str">
            <v>Arnoldo Magela Morais</v>
          </cell>
        </row>
        <row r="251">
          <cell r="A251" t="str">
            <v>2448/10</v>
          </cell>
          <cell r="B251" t="str">
            <v>SE Lagoa Santa - Ampliação</v>
          </cell>
          <cell r="C251" t="str">
            <v>PEP</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-0.65336999999999978</v>
          </cell>
          <cell r="U251">
            <v>0</v>
          </cell>
          <cell r="V251">
            <v>0</v>
          </cell>
          <cell r="W251">
            <v>0</v>
          </cell>
          <cell r="X251">
            <v>0</v>
          </cell>
          <cell r="Y251">
            <v>0</v>
          </cell>
          <cell r="Z251">
            <v>0</v>
          </cell>
          <cell r="AA251">
            <v>0</v>
          </cell>
          <cell r="AB251">
            <v>0</v>
          </cell>
          <cell r="AC251">
            <v>0</v>
          </cell>
          <cell r="AD251">
            <v>-0.65336999999999978</v>
          </cell>
          <cell r="AE251">
            <v>-0.65336999999999978</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t="str">
            <v>JUN/12</v>
          </cell>
          <cell r="AV251" t="str">
            <v>Arnoldo Magela Morais</v>
          </cell>
        </row>
        <row r="252">
          <cell r="A252" t="str">
            <v>2452/10</v>
          </cell>
          <cell r="B252" t="str">
            <v>SE Matozinhos - Ampliação</v>
          </cell>
          <cell r="C252" t="str">
            <v>PEP</v>
          </cell>
          <cell r="D252">
            <v>1328.58032</v>
          </cell>
          <cell r="E252">
            <v>776.81629999999996</v>
          </cell>
          <cell r="F252">
            <v>988.67524000000003</v>
          </cell>
          <cell r="G252">
            <v>1165.22444</v>
          </cell>
          <cell r="H252">
            <v>0</v>
          </cell>
          <cell r="I252">
            <v>0</v>
          </cell>
          <cell r="J252">
            <v>0</v>
          </cell>
          <cell r="K252">
            <v>0</v>
          </cell>
          <cell r="L252">
            <v>0</v>
          </cell>
          <cell r="M252">
            <v>0</v>
          </cell>
          <cell r="N252">
            <v>0</v>
          </cell>
          <cell r="O252">
            <v>0</v>
          </cell>
          <cell r="P252">
            <v>4259.2963</v>
          </cell>
          <cell r="Q252">
            <v>4259.2963</v>
          </cell>
          <cell r="R252">
            <v>5.1761499999999998</v>
          </cell>
          <cell r="S252">
            <v>-1282.1165199999998</v>
          </cell>
          <cell r="T252">
            <v>412.04917</v>
          </cell>
          <cell r="U252">
            <v>552.41031000000009</v>
          </cell>
          <cell r="V252">
            <v>201.19159000000002</v>
          </cell>
          <cell r="W252">
            <v>261.92329999999998</v>
          </cell>
          <cell r="X252">
            <v>0</v>
          </cell>
          <cell r="Y252">
            <v>0</v>
          </cell>
          <cell r="Z252">
            <v>0</v>
          </cell>
          <cell r="AA252">
            <v>0</v>
          </cell>
          <cell r="AB252">
            <v>0</v>
          </cell>
          <cell r="AC252">
            <v>0</v>
          </cell>
          <cell r="AD252">
            <v>150.63400000000016</v>
          </cell>
          <cell r="AE252">
            <v>150.63400000000016</v>
          </cell>
          <cell r="AF252">
            <v>696.40617999999995</v>
          </cell>
          <cell r="AG252">
            <v>90.79898</v>
          </cell>
          <cell r="AH252">
            <v>23.373360000000002</v>
          </cell>
          <cell r="AI252">
            <v>0</v>
          </cell>
          <cell r="AJ252">
            <v>1.04426</v>
          </cell>
          <cell r="AK252">
            <v>2.9438999999999997</v>
          </cell>
          <cell r="AL252">
            <v>31.528690000000005</v>
          </cell>
          <cell r="AM252">
            <v>0</v>
          </cell>
          <cell r="AN252">
            <v>0</v>
          </cell>
          <cell r="AO252">
            <v>17.427820000000001</v>
          </cell>
          <cell r="AP252">
            <v>0</v>
          </cell>
          <cell r="AQ252">
            <v>0</v>
          </cell>
          <cell r="AR252">
            <v>814.56668000000013</v>
          </cell>
          <cell r="AS252">
            <v>863.52319</v>
          </cell>
          <cell r="AT252">
            <v>3530.9831000000004</v>
          </cell>
          <cell r="AU252" t="str">
            <v>JUN/12</v>
          </cell>
          <cell r="AV252" t="str">
            <v>Arnoldo Magela Morais</v>
          </cell>
        </row>
        <row r="253">
          <cell r="A253" t="str">
            <v>2453/10</v>
          </cell>
          <cell r="B253" t="str">
            <v>Instalação Controle Acesso a UTE Igarapé</v>
          </cell>
          <cell r="C253" t="str">
            <v>PEP</v>
          </cell>
          <cell r="D253">
            <v>0</v>
          </cell>
          <cell r="E253">
            <v>0</v>
          </cell>
          <cell r="F253">
            <v>0</v>
          </cell>
          <cell r="G253">
            <v>0</v>
          </cell>
          <cell r="H253">
            <v>10</v>
          </cell>
          <cell r="I253">
            <v>0</v>
          </cell>
          <cell r="J253">
            <v>3.0853299999999999</v>
          </cell>
          <cell r="K253">
            <v>0</v>
          </cell>
          <cell r="L253">
            <v>0</v>
          </cell>
          <cell r="M253">
            <v>0</v>
          </cell>
          <cell r="N253">
            <v>0</v>
          </cell>
          <cell r="O253">
            <v>0</v>
          </cell>
          <cell r="P253">
            <v>10</v>
          </cell>
          <cell r="Q253">
            <v>13.085330000000001</v>
          </cell>
          <cell r="R253">
            <v>0</v>
          </cell>
          <cell r="S253">
            <v>0</v>
          </cell>
          <cell r="T253">
            <v>0</v>
          </cell>
          <cell r="U253">
            <v>0</v>
          </cell>
          <cell r="V253">
            <v>10</v>
          </cell>
          <cell r="W253">
            <v>0</v>
          </cell>
          <cell r="X253">
            <v>0</v>
          </cell>
          <cell r="Y253">
            <v>0</v>
          </cell>
          <cell r="Z253">
            <v>0</v>
          </cell>
          <cell r="AA253">
            <v>0</v>
          </cell>
          <cell r="AB253">
            <v>0</v>
          </cell>
          <cell r="AC253">
            <v>0</v>
          </cell>
          <cell r="AD253">
            <v>10</v>
          </cell>
          <cell r="AE253">
            <v>10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13.085330000000001</v>
          </cell>
          <cell r="AU253" t="str">
            <v>JUN/12</v>
          </cell>
          <cell r="AV253" t="str">
            <v>Wander Luiz de Oliveira</v>
          </cell>
        </row>
        <row r="254">
          <cell r="A254" t="str">
            <v>2455/10</v>
          </cell>
          <cell r="B254" t="str">
            <v>SE Araçuai 1 - Instalação de Seção 13,8 Kv</v>
          </cell>
          <cell r="C254" t="str">
            <v>PEP</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1.4210854715202004E-14</v>
          </cell>
          <cell r="V254">
            <v>0</v>
          </cell>
          <cell r="W254">
            <v>0</v>
          </cell>
          <cell r="X254">
            <v>0</v>
          </cell>
          <cell r="Y254">
            <v>0</v>
          </cell>
          <cell r="Z254">
            <v>0</v>
          </cell>
          <cell r="AA254">
            <v>0</v>
          </cell>
          <cell r="AB254">
            <v>0</v>
          </cell>
          <cell r="AC254">
            <v>0</v>
          </cell>
          <cell r="AD254">
            <v>1.4210854715202004E-14</v>
          </cell>
          <cell r="AE254">
            <v>1.4210854715202004E-14</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t="str">
            <v>JUN/12</v>
          </cell>
          <cell r="AV254" t="str">
            <v>Arnoldo Magela Morais</v>
          </cell>
        </row>
        <row r="255">
          <cell r="A255" t="str">
            <v>2465/10</v>
          </cell>
          <cell r="B255" t="str">
            <v>SE UHE Itutinga - Ampliação</v>
          </cell>
          <cell r="C255" t="str">
            <v>PEP</v>
          </cell>
          <cell r="D255">
            <v>753.83006</v>
          </cell>
          <cell r="E255">
            <v>744.71943999999996</v>
          </cell>
          <cell r="F255">
            <v>924.40403000000003</v>
          </cell>
          <cell r="G255">
            <v>1193.8393899999999</v>
          </cell>
          <cell r="H255">
            <v>289.19198</v>
          </cell>
          <cell r="I255">
            <v>412.38973999999996</v>
          </cell>
          <cell r="J255">
            <v>188.01868000000002</v>
          </cell>
          <cell r="K255">
            <v>71.749820000000014</v>
          </cell>
          <cell r="L255">
            <v>71.749820000000014</v>
          </cell>
          <cell r="M255">
            <v>102.91711000000001</v>
          </cell>
          <cell r="N255">
            <v>89.757110000000011</v>
          </cell>
          <cell r="O255">
            <v>97.315460000000016</v>
          </cell>
          <cell r="P255">
            <v>4318.37464</v>
          </cell>
          <cell r="Q255">
            <v>4939.8826400000007</v>
          </cell>
          <cell r="R255">
            <v>165.28564000000003</v>
          </cell>
          <cell r="S255">
            <v>210.92901000000001</v>
          </cell>
          <cell r="T255">
            <v>257.83404999999999</v>
          </cell>
          <cell r="U255">
            <v>109.44002999999999</v>
          </cell>
          <cell r="V255">
            <v>22.648900000000001</v>
          </cell>
          <cell r="W255">
            <v>71.228380000000001</v>
          </cell>
          <cell r="X255">
            <v>0</v>
          </cell>
          <cell r="Y255">
            <v>0</v>
          </cell>
          <cell r="Z255">
            <v>0</v>
          </cell>
          <cell r="AA255">
            <v>0</v>
          </cell>
          <cell r="AB255">
            <v>0</v>
          </cell>
          <cell r="AC255">
            <v>0</v>
          </cell>
          <cell r="AD255">
            <v>837.36601000000019</v>
          </cell>
          <cell r="AE255">
            <v>837.36601000000019</v>
          </cell>
          <cell r="AF255">
            <v>68.037440000000004</v>
          </cell>
          <cell r="AG255">
            <v>35.766509999999997</v>
          </cell>
          <cell r="AH255">
            <v>108.45972999999999</v>
          </cell>
          <cell r="AI255">
            <v>243.68826000000001</v>
          </cell>
          <cell r="AJ255">
            <v>236.62056000000001</v>
          </cell>
          <cell r="AK255">
            <v>867.85085000000004</v>
          </cell>
          <cell r="AL255">
            <v>116.77994000000001</v>
          </cell>
          <cell r="AM255">
            <v>14.067680000000001</v>
          </cell>
          <cell r="AN255">
            <v>2.1120000000000001</v>
          </cell>
          <cell r="AO255">
            <v>31.167290000000001</v>
          </cell>
          <cell r="AP255">
            <v>32.18338</v>
          </cell>
          <cell r="AQ255">
            <v>25.565639999999998</v>
          </cell>
          <cell r="AR255">
            <v>1560.42335</v>
          </cell>
          <cell r="AS255">
            <v>1782.2992800000002</v>
          </cell>
          <cell r="AT255">
            <v>3373.3105599999994</v>
          </cell>
          <cell r="AU255" t="str">
            <v>JUN/12</v>
          </cell>
          <cell r="AV255" t="str">
            <v>Arnoldo Magela Morais</v>
          </cell>
        </row>
        <row r="256">
          <cell r="A256" t="str">
            <v>2469/10</v>
          </cell>
          <cell r="B256" t="str">
            <v>Ferramentas e Equipamentos da PN/MT em 2010</v>
          </cell>
          <cell r="C256" t="str">
            <v>PEP</v>
          </cell>
          <cell r="D256">
            <v>0</v>
          </cell>
          <cell r="E256">
            <v>0</v>
          </cell>
          <cell r="F256">
            <v>0</v>
          </cell>
          <cell r="G256">
            <v>0</v>
          </cell>
          <cell r="H256">
            <v>0</v>
          </cell>
          <cell r="I256">
            <v>0</v>
          </cell>
          <cell r="J256">
            <v>0</v>
          </cell>
          <cell r="K256">
            <v>0</v>
          </cell>
          <cell r="L256">
            <v>29.14668</v>
          </cell>
          <cell r="M256">
            <v>0</v>
          </cell>
          <cell r="N256">
            <v>0</v>
          </cell>
          <cell r="O256">
            <v>0</v>
          </cell>
          <cell r="P256">
            <v>0</v>
          </cell>
          <cell r="Q256">
            <v>29.14668</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28</v>
          </cell>
          <cell r="AO256">
            <v>0</v>
          </cell>
          <cell r="AP256">
            <v>0</v>
          </cell>
          <cell r="AQ256">
            <v>0</v>
          </cell>
          <cell r="AR256">
            <v>0</v>
          </cell>
          <cell r="AS256">
            <v>28</v>
          </cell>
          <cell r="AT256">
            <v>29.14668</v>
          </cell>
          <cell r="AU256" t="str">
            <v>JUN/12</v>
          </cell>
          <cell r="AV256" t="str">
            <v>Wantuil Dionísio Teixeira</v>
          </cell>
        </row>
        <row r="257">
          <cell r="A257" t="str">
            <v>2473/10</v>
          </cell>
          <cell r="B257" t="str">
            <v>Aquisição de Equipamentos para a UHE Irapé - 2010</v>
          </cell>
          <cell r="C257" t="str">
            <v>PEP</v>
          </cell>
          <cell r="D257">
            <v>2.42361</v>
          </cell>
          <cell r="E257">
            <v>0</v>
          </cell>
          <cell r="F257">
            <v>0</v>
          </cell>
          <cell r="G257">
            <v>3.3679999999999999</v>
          </cell>
          <cell r="H257">
            <v>0</v>
          </cell>
          <cell r="I257">
            <v>28.1</v>
          </cell>
          <cell r="J257">
            <v>0</v>
          </cell>
          <cell r="K257">
            <v>0</v>
          </cell>
          <cell r="L257">
            <v>101.63200000000001</v>
          </cell>
          <cell r="M257">
            <v>0</v>
          </cell>
          <cell r="N257">
            <v>15</v>
          </cell>
          <cell r="O257">
            <v>139.20795999999999</v>
          </cell>
          <cell r="P257">
            <v>33.89161</v>
          </cell>
          <cell r="Q257">
            <v>289.73156999999998</v>
          </cell>
          <cell r="R257">
            <v>2.42361</v>
          </cell>
          <cell r="S257">
            <v>0</v>
          </cell>
          <cell r="T257">
            <v>0</v>
          </cell>
          <cell r="U257">
            <v>3.3679999999999999</v>
          </cell>
          <cell r="V257">
            <v>0</v>
          </cell>
          <cell r="W257">
            <v>28.1</v>
          </cell>
          <cell r="X257">
            <v>0</v>
          </cell>
          <cell r="Y257">
            <v>0</v>
          </cell>
          <cell r="Z257">
            <v>0</v>
          </cell>
          <cell r="AA257">
            <v>0</v>
          </cell>
          <cell r="AB257">
            <v>0</v>
          </cell>
          <cell r="AC257">
            <v>0</v>
          </cell>
          <cell r="AD257">
            <v>33.89161</v>
          </cell>
          <cell r="AE257">
            <v>33.89161</v>
          </cell>
          <cell r="AF257">
            <v>0</v>
          </cell>
          <cell r="AG257">
            <v>0</v>
          </cell>
          <cell r="AH257">
            <v>0</v>
          </cell>
          <cell r="AI257">
            <v>0</v>
          </cell>
          <cell r="AJ257">
            <v>0</v>
          </cell>
          <cell r="AK257">
            <v>0</v>
          </cell>
          <cell r="AL257">
            <v>0</v>
          </cell>
          <cell r="AM257">
            <v>0</v>
          </cell>
          <cell r="AN257">
            <v>0</v>
          </cell>
          <cell r="AO257">
            <v>0</v>
          </cell>
          <cell r="AP257">
            <v>0</v>
          </cell>
          <cell r="AQ257">
            <v>92</v>
          </cell>
          <cell r="AR257">
            <v>0</v>
          </cell>
          <cell r="AS257">
            <v>92</v>
          </cell>
          <cell r="AT257">
            <v>289.73157000000003</v>
          </cell>
          <cell r="AU257" t="str">
            <v>JUN/12</v>
          </cell>
          <cell r="AV257" t="str">
            <v>Carlos Augusto Venturim CasaGrande</v>
          </cell>
        </row>
        <row r="258">
          <cell r="A258" t="str">
            <v>2476/10</v>
          </cell>
          <cell r="B258" t="str">
            <v>SE Frutal 2 - Instalação de Seção 13,8 Kv</v>
          </cell>
          <cell r="C258" t="str">
            <v>PEP</v>
          </cell>
          <cell r="D258">
            <v>105.07391000000001</v>
          </cell>
          <cell r="E258">
            <v>132.32229000000001</v>
          </cell>
          <cell r="F258">
            <v>105.07390000000001</v>
          </cell>
          <cell r="G258">
            <v>105.07391000000001</v>
          </cell>
          <cell r="H258">
            <v>105.07391000000001</v>
          </cell>
          <cell r="I258">
            <v>105.07391000000001</v>
          </cell>
          <cell r="J258">
            <v>105.07389000000001</v>
          </cell>
          <cell r="K258">
            <v>105.07391000000001</v>
          </cell>
          <cell r="L258">
            <v>105.07391000000001</v>
          </cell>
          <cell r="M258">
            <v>105.07391000000001</v>
          </cell>
          <cell r="N258">
            <v>105.07390000000001</v>
          </cell>
          <cell r="O258">
            <v>105.07391000000001</v>
          </cell>
          <cell r="P258">
            <v>657.69182999999998</v>
          </cell>
          <cell r="Q258">
            <v>1288.1352599999998</v>
          </cell>
          <cell r="R258">
            <v>106.09541999999999</v>
          </cell>
          <cell r="S258">
            <v>20.32179</v>
          </cell>
          <cell r="T258">
            <v>305.98727999999994</v>
          </cell>
          <cell r="U258">
            <v>259.69962000000004</v>
          </cell>
          <cell r="V258">
            <v>98.935919999999996</v>
          </cell>
          <cell r="W258">
            <v>3.8150399999999998</v>
          </cell>
          <cell r="X258">
            <v>0</v>
          </cell>
          <cell r="Y258">
            <v>0</v>
          </cell>
          <cell r="Z258">
            <v>0</v>
          </cell>
          <cell r="AA258">
            <v>0</v>
          </cell>
          <cell r="AB258">
            <v>0</v>
          </cell>
          <cell r="AC258">
            <v>0</v>
          </cell>
          <cell r="AD258">
            <v>794.85507000000007</v>
          </cell>
          <cell r="AE258">
            <v>794.85507000000007</v>
          </cell>
          <cell r="AF258">
            <v>0</v>
          </cell>
          <cell r="AG258">
            <v>0</v>
          </cell>
          <cell r="AH258">
            <v>0</v>
          </cell>
          <cell r="AI258">
            <v>0</v>
          </cell>
          <cell r="AJ258">
            <v>0</v>
          </cell>
          <cell r="AK258">
            <v>0</v>
          </cell>
          <cell r="AL258">
            <v>0</v>
          </cell>
          <cell r="AM258">
            <v>0</v>
          </cell>
          <cell r="AN258">
            <v>0</v>
          </cell>
          <cell r="AO258">
            <v>0</v>
          </cell>
          <cell r="AP258">
            <v>16.681170000000002</v>
          </cell>
          <cell r="AQ258">
            <v>0</v>
          </cell>
          <cell r="AR258">
            <v>0</v>
          </cell>
          <cell r="AS258">
            <v>16.681170000000002</v>
          </cell>
          <cell r="AT258">
            <v>1260.88688</v>
          </cell>
          <cell r="AU258" t="str">
            <v>JUN/12</v>
          </cell>
          <cell r="AV258" t="str">
            <v>Arnoldo Magela Morais</v>
          </cell>
        </row>
        <row r="259">
          <cell r="A259" t="str">
            <v>2477/10</v>
          </cell>
          <cell r="B259" t="str">
            <v>Aquisição de Servidores para a Transmissora</v>
          </cell>
          <cell r="C259" t="str">
            <v>PEP</v>
          </cell>
          <cell r="D259">
            <v>0</v>
          </cell>
          <cell r="E259">
            <v>0</v>
          </cell>
          <cell r="F259">
            <v>13.19196</v>
          </cell>
          <cell r="G259">
            <v>0</v>
          </cell>
          <cell r="H259">
            <v>0</v>
          </cell>
          <cell r="I259">
            <v>0</v>
          </cell>
          <cell r="J259">
            <v>0</v>
          </cell>
          <cell r="K259">
            <v>0</v>
          </cell>
          <cell r="L259">
            <v>0</v>
          </cell>
          <cell r="M259">
            <v>0</v>
          </cell>
          <cell r="N259">
            <v>0</v>
          </cell>
          <cell r="O259">
            <v>0</v>
          </cell>
          <cell r="P259">
            <v>13.19196</v>
          </cell>
          <cell r="Q259">
            <v>13.19196</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13.19196</v>
          </cell>
          <cell r="AU259" t="str">
            <v>JUN/12</v>
          </cell>
          <cell r="AV259" t="str">
            <v>Rogério Elias Reis</v>
          </cell>
        </row>
        <row r="260">
          <cell r="A260" t="str">
            <v>2483/10</v>
          </cell>
          <cell r="B260" t="str">
            <v>Atualização de Servidores para a Distribuidora</v>
          </cell>
          <cell r="C260" t="str">
            <v>PEP</v>
          </cell>
          <cell r="D260">
            <v>0</v>
          </cell>
          <cell r="E260">
            <v>2.585</v>
          </cell>
          <cell r="F260">
            <v>0</v>
          </cell>
          <cell r="G260">
            <v>28.767849999999999</v>
          </cell>
          <cell r="H260">
            <v>1.91343</v>
          </cell>
          <cell r="I260">
            <v>0</v>
          </cell>
          <cell r="J260">
            <v>0</v>
          </cell>
          <cell r="K260">
            <v>0</v>
          </cell>
          <cell r="L260">
            <v>0</v>
          </cell>
          <cell r="M260">
            <v>0</v>
          </cell>
          <cell r="N260">
            <v>0</v>
          </cell>
          <cell r="O260">
            <v>0</v>
          </cell>
          <cell r="P260">
            <v>33.266280000000002</v>
          </cell>
          <cell r="Q260">
            <v>33.266280000000002</v>
          </cell>
          <cell r="R260">
            <v>0</v>
          </cell>
          <cell r="S260">
            <v>2.585</v>
          </cell>
          <cell r="T260">
            <v>0</v>
          </cell>
          <cell r="U260">
            <v>28.767849999999999</v>
          </cell>
          <cell r="V260">
            <v>0.86891999999999991</v>
          </cell>
          <cell r="W260">
            <v>0</v>
          </cell>
          <cell r="X260">
            <v>0</v>
          </cell>
          <cell r="Y260">
            <v>0</v>
          </cell>
          <cell r="Z260">
            <v>0</v>
          </cell>
          <cell r="AA260">
            <v>0</v>
          </cell>
          <cell r="AB260">
            <v>0</v>
          </cell>
          <cell r="AC260">
            <v>0</v>
          </cell>
          <cell r="AD260">
            <v>32.221769999999999</v>
          </cell>
          <cell r="AE260">
            <v>32.221769999999999</v>
          </cell>
          <cell r="AF260">
            <v>0</v>
          </cell>
          <cell r="AG260">
            <v>0</v>
          </cell>
          <cell r="AH260">
            <v>1.04451</v>
          </cell>
          <cell r="AI260">
            <v>0</v>
          </cell>
          <cell r="AJ260">
            <v>0</v>
          </cell>
          <cell r="AK260">
            <v>0</v>
          </cell>
          <cell r="AL260">
            <v>0</v>
          </cell>
          <cell r="AM260">
            <v>0</v>
          </cell>
          <cell r="AN260">
            <v>0</v>
          </cell>
          <cell r="AO260">
            <v>0</v>
          </cell>
          <cell r="AP260">
            <v>0</v>
          </cell>
          <cell r="AQ260">
            <v>0</v>
          </cell>
          <cell r="AR260">
            <v>1.04451</v>
          </cell>
          <cell r="AS260">
            <v>1.04451</v>
          </cell>
          <cell r="AT260">
            <v>33.266280000000002</v>
          </cell>
          <cell r="AU260" t="str">
            <v>JUN/12</v>
          </cell>
          <cell r="AV260" t="str">
            <v>Rogério Elias Reis</v>
          </cell>
        </row>
        <row r="261">
          <cell r="A261" t="str">
            <v>2485/10</v>
          </cell>
          <cell r="B261" t="str">
            <v>Aquisição de Máquinas e Ferramentas para a LI/LA</v>
          </cell>
          <cell r="C261" t="str">
            <v>ORD</v>
          </cell>
          <cell r="D261">
            <v>0</v>
          </cell>
          <cell r="E261">
            <v>0</v>
          </cell>
          <cell r="F261">
            <v>1.98698</v>
          </cell>
          <cell r="G261">
            <v>0</v>
          </cell>
          <cell r="H261">
            <v>0</v>
          </cell>
          <cell r="I261">
            <v>0</v>
          </cell>
          <cell r="J261">
            <v>0</v>
          </cell>
          <cell r="K261">
            <v>0</v>
          </cell>
          <cell r="L261">
            <v>0</v>
          </cell>
          <cell r="M261">
            <v>0</v>
          </cell>
          <cell r="N261">
            <v>0</v>
          </cell>
          <cell r="O261">
            <v>0</v>
          </cell>
          <cell r="P261">
            <v>1.98698</v>
          </cell>
          <cell r="Q261">
            <v>1.98698</v>
          </cell>
          <cell r="R261">
            <v>0</v>
          </cell>
          <cell r="S261">
            <v>0</v>
          </cell>
          <cell r="T261">
            <v>0</v>
          </cell>
          <cell r="U261">
            <v>0</v>
          </cell>
          <cell r="V261">
            <v>0.6</v>
          </cell>
          <cell r="W261">
            <v>0.84</v>
          </cell>
          <cell r="X261">
            <v>0</v>
          </cell>
          <cell r="Y261">
            <v>0</v>
          </cell>
          <cell r="Z261">
            <v>0</v>
          </cell>
          <cell r="AA261">
            <v>0</v>
          </cell>
          <cell r="AB261">
            <v>0</v>
          </cell>
          <cell r="AC261">
            <v>0</v>
          </cell>
          <cell r="AD261">
            <v>1.44</v>
          </cell>
          <cell r="AE261">
            <v>1.44</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1.98698</v>
          </cell>
          <cell r="AU261" t="str">
            <v>JUN/12</v>
          </cell>
          <cell r="AV261" t="str">
            <v>Luiz Cláudio Cenizio dos Santos</v>
          </cell>
        </row>
        <row r="262">
          <cell r="A262" t="str">
            <v>2486/10</v>
          </cell>
          <cell r="B262" t="str">
            <v>Atualização da Rede Corporativa da Distribuidora</v>
          </cell>
          <cell r="C262" t="str">
            <v>PEP</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t="str">
            <v>JUN/12</v>
          </cell>
          <cell r="AV262" t="str">
            <v>Rogério Elias Reis</v>
          </cell>
        </row>
        <row r="263">
          <cell r="A263" t="str">
            <v>2489/10</v>
          </cell>
          <cell r="B263" t="str">
            <v>Gerenciamento da Capacidade - G - Aquisição Painel</v>
          </cell>
          <cell r="C263" t="str">
            <v>PEP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-56.399000000000001</v>
          </cell>
          <cell r="W263">
            <v>0</v>
          </cell>
          <cell r="X263">
            <v>0</v>
          </cell>
          <cell r="Y263">
            <v>0</v>
          </cell>
          <cell r="Z263">
            <v>0</v>
          </cell>
          <cell r="AA263">
            <v>0</v>
          </cell>
          <cell r="AB263">
            <v>0</v>
          </cell>
          <cell r="AC263">
            <v>0</v>
          </cell>
          <cell r="AD263">
            <v>-56.399000000000001</v>
          </cell>
          <cell r="AE263">
            <v>-56.399000000000001</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t="str">
            <v>JUN/12</v>
          </cell>
          <cell r="AV263" t="str">
            <v>Rogério Elias Reis</v>
          </cell>
        </row>
        <row r="264">
          <cell r="A264" t="str">
            <v>2490/10</v>
          </cell>
          <cell r="B264" t="str">
            <v>Gerenciamento da Capacidade - T</v>
          </cell>
          <cell r="C264" t="str">
            <v>PEP</v>
          </cell>
          <cell r="D264">
            <v>3.4583300000000001</v>
          </cell>
          <cell r="E264">
            <v>3.4583400000000002</v>
          </cell>
          <cell r="F264">
            <v>3.4583300000000001</v>
          </cell>
          <cell r="G264">
            <v>3.4583300000000001</v>
          </cell>
          <cell r="H264">
            <v>18.357340000000001</v>
          </cell>
          <cell r="I264">
            <v>3.4583300000000001</v>
          </cell>
          <cell r="J264">
            <v>3.4583300000000001</v>
          </cell>
          <cell r="K264">
            <v>3.4583400000000002</v>
          </cell>
          <cell r="L264">
            <v>3.4583300000000001</v>
          </cell>
          <cell r="M264">
            <v>3.4583300000000001</v>
          </cell>
          <cell r="N264">
            <v>3.4583400000000002</v>
          </cell>
          <cell r="O264">
            <v>3.4583300000000001</v>
          </cell>
          <cell r="P264">
            <v>35.649000000000001</v>
          </cell>
          <cell r="Q264">
            <v>56.399000000000001</v>
          </cell>
          <cell r="R264">
            <v>0</v>
          </cell>
          <cell r="S264">
            <v>0</v>
          </cell>
          <cell r="T264">
            <v>0</v>
          </cell>
          <cell r="U264">
            <v>0</v>
          </cell>
          <cell r="V264">
            <v>56.399000000000001</v>
          </cell>
          <cell r="W264">
            <v>0</v>
          </cell>
          <cell r="X264">
            <v>0</v>
          </cell>
          <cell r="Y264">
            <v>0</v>
          </cell>
          <cell r="Z264">
            <v>0</v>
          </cell>
          <cell r="AA264">
            <v>0</v>
          </cell>
          <cell r="AB264">
            <v>0</v>
          </cell>
          <cell r="AC264">
            <v>0</v>
          </cell>
          <cell r="AD264">
            <v>56.399000000000001</v>
          </cell>
          <cell r="AE264">
            <v>56.399000000000001</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56.399000000000001</v>
          </cell>
          <cell r="AU264" t="str">
            <v>JUN/12</v>
          </cell>
          <cell r="AV264" t="str">
            <v>Rogério Elias Reis</v>
          </cell>
        </row>
        <row r="265">
          <cell r="A265" t="str">
            <v>2491/10</v>
          </cell>
          <cell r="B265" t="str">
            <v>SE Uberlândia 2 - Ampliação e Expansão e Reforço</v>
          </cell>
          <cell r="C265" t="str">
            <v>ADI</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t="str">
            <v>JUN/12</v>
          </cell>
          <cell r="AV265" t="str">
            <v>Arnoldo Magela Morais</v>
          </cell>
        </row>
        <row r="266">
          <cell r="A266" t="str">
            <v>2491/10</v>
          </cell>
          <cell r="B266" t="str">
            <v>SE Uberlândia 2 - Ampliação e Expansão e Reforço</v>
          </cell>
          <cell r="C266" t="str">
            <v>PEP</v>
          </cell>
          <cell r="D266">
            <v>563.19243000000006</v>
          </cell>
          <cell r="E266">
            <v>526.79048999999998</v>
          </cell>
          <cell r="F266">
            <v>526.79045999999994</v>
          </cell>
          <cell r="G266">
            <v>526.79044999999996</v>
          </cell>
          <cell r="H266">
            <v>526.79048</v>
          </cell>
          <cell r="I266">
            <v>526.79051000000004</v>
          </cell>
          <cell r="J266">
            <v>526.79044999999996</v>
          </cell>
          <cell r="K266">
            <v>526.79048</v>
          </cell>
          <cell r="L266">
            <v>526.79046000000005</v>
          </cell>
          <cell r="M266">
            <v>526.79047000000003</v>
          </cell>
          <cell r="N266">
            <v>526.79046999999991</v>
          </cell>
          <cell r="O266">
            <v>526.79047000000003</v>
          </cell>
          <cell r="P266">
            <v>3197.1448200000004</v>
          </cell>
          <cell r="Q266">
            <v>6357.8876199999995</v>
          </cell>
          <cell r="R266">
            <v>410.00126</v>
          </cell>
          <cell r="S266">
            <v>402.95934999999997</v>
          </cell>
          <cell r="T266">
            <v>1293.17273</v>
          </cell>
          <cell r="U266">
            <v>959.73349999999994</v>
          </cell>
          <cell r="V266">
            <v>1027.15389</v>
          </cell>
          <cell r="W266">
            <v>753.13759000000016</v>
          </cell>
          <cell r="X266">
            <v>0</v>
          </cell>
          <cell r="Y266">
            <v>0</v>
          </cell>
          <cell r="Z266">
            <v>0</v>
          </cell>
          <cell r="AA266">
            <v>0</v>
          </cell>
          <cell r="AB266">
            <v>0</v>
          </cell>
          <cell r="AC266">
            <v>0</v>
          </cell>
          <cell r="AD266">
            <v>4846.1583199999995</v>
          </cell>
          <cell r="AE266">
            <v>4846.1583199999995</v>
          </cell>
          <cell r="AF266">
            <v>10.93834</v>
          </cell>
          <cell r="AG266">
            <v>1.0000000000000001E-5</v>
          </cell>
          <cell r="AH266">
            <v>1.0000000000000001E-5</v>
          </cell>
          <cell r="AI266">
            <v>0.20144000000000001</v>
          </cell>
          <cell r="AJ266">
            <v>3.9948700000000001</v>
          </cell>
          <cell r="AK266">
            <v>347.54011000000003</v>
          </cell>
          <cell r="AL266">
            <v>0</v>
          </cell>
          <cell r="AM266">
            <v>0</v>
          </cell>
          <cell r="AN266">
            <v>0</v>
          </cell>
          <cell r="AO266">
            <v>0</v>
          </cell>
          <cell r="AP266">
            <v>473.07225000000005</v>
          </cell>
          <cell r="AQ266">
            <v>0</v>
          </cell>
          <cell r="AR266">
            <v>362.67478</v>
          </cell>
          <cell r="AS266">
            <v>835.74703000000011</v>
          </cell>
          <cell r="AT266">
            <v>6321.4856600000003</v>
          </cell>
          <cell r="AU266" t="str">
            <v>JUN/12</v>
          </cell>
          <cell r="AV266" t="str">
            <v>Arnoldo Magela Morais</v>
          </cell>
        </row>
        <row r="267">
          <cell r="A267" t="str">
            <v>2500/10</v>
          </cell>
          <cell r="B267" t="str">
            <v>Segurança da Informação - Certificação Digital</v>
          </cell>
          <cell r="C267" t="str">
            <v>PEP</v>
          </cell>
          <cell r="D267">
            <v>0</v>
          </cell>
          <cell r="E267">
            <v>0</v>
          </cell>
          <cell r="F267">
            <v>130</v>
          </cell>
          <cell r="G267">
            <v>0</v>
          </cell>
          <cell r="H267">
            <v>0</v>
          </cell>
          <cell r="I267">
            <v>0</v>
          </cell>
          <cell r="J267">
            <v>0</v>
          </cell>
          <cell r="K267">
            <v>0</v>
          </cell>
          <cell r="L267">
            <v>0</v>
          </cell>
          <cell r="M267">
            <v>0</v>
          </cell>
          <cell r="N267">
            <v>0</v>
          </cell>
          <cell r="O267">
            <v>0</v>
          </cell>
          <cell r="P267">
            <v>130</v>
          </cell>
          <cell r="Q267">
            <v>130</v>
          </cell>
          <cell r="R267">
            <v>0</v>
          </cell>
          <cell r="S267">
            <v>0</v>
          </cell>
          <cell r="T267">
            <v>50</v>
          </cell>
          <cell r="U267">
            <v>0</v>
          </cell>
          <cell r="V267">
            <v>0</v>
          </cell>
          <cell r="W267">
            <v>0</v>
          </cell>
          <cell r="X267">
            <v>0</v>
          </cell>
          <cell r="Y267">
            <v>0</v>
          </cell>
          <cell r="Z267">
            <v>0</v>
          </cell>
          <cell r="AA267">
            <v>0</v>
          </cell>
          <cell r="AB267">
            <v>0</v>
          </cell>
          <cell r="AC267">
            <v>0</v>
          </cell>
          <cell r="AD267">
            <v>50</v>
          </cell>
          <cell r="AE267">
            <v>50</v>
          </cell>
          <cell r="AF267">
            <v>80</v>
          </cell>
          <cell r="AG267">
            <v>0</v>
          </cell>
          <cell r="AH267">
            <v>0</v>
          </cell>
          <cell r="AI267">
            <v>0</v>
          </cell>
          <cell r="AJ267">
            <v>0</v>
          </cell>
          <cell r="AK267">
            <v>0</v>
          </cell>
          <cell r="AL267">
            <v>0</v>
          </cell>
          <cell r="AM267">
            <v>0</v>
          </cell>
          <cell r="AN267">
            <v>0</v>
          </cell>
          <cell r="AO267">
            <v>0</v>
          </cell>
          <cell r="AP267">
            <v>0</v>
          </cell>
          <cell r="AQ267">
            <v>0</v>
          </cell>
          <cell r="AR267">
            <v>80</v>
          </cell>
          <cell r="AS267">
            <v>80</v>
          </cell>
          <cell r="AT267">
            <v>130</v>
          </cell>
          <cell r="AU267" t="str">
            <v>JUN/12</v>
          </cell>
          <cell r="AV267" t="str">
            <v>Jamir Teodoro Lopes</v>
          </cell>
        </row>
        <row r="268">
          <cell r="A268" t="str">
            <v>2501/10</v>
          </cell>
          <cell r="B268" t="str">
            <v>Segurança da Informação - Certificação Digital</v>
          </cell>
          <cell r="C268" t="str">
            <v>PEP</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35.655059999999999</v>
          </cell>
          <cell r="V268">
            <v>0</v>
          </cell>
          <cell r="W268">
            <v>0</v>
          </cell>
          <cell r="X268">
            <v>0</v>
          </cell>
          <cell r="Y268">
            <v>0</v>
          </cell>
          <cell r="Z268">
            <v>0</v>
          </cell>
          <cell r="AA268">
            <v>0</v>
          </cell>
          <cell r="AB268">
            <v>0</v>
          </cell>
          <cell r="AC268">
            <v>0</v>
          </cell>
          <cell r="AD268">
            <v>35.655059999999999</v>
          </cell>
          <cell r="AE268">
            <v>35.655059999999999</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t="str">
            <v>JUN/12</v>
          </cell>
          <cell r="AV268" t="str">
            <v>Jamir Teodoro Lopes</v>
          </cell>
        </row>
        <row r="269">
          <cell r="A269" t="str">
            <v>2502/10</v>
          </cell>
          <cell r="B269" t="str">
            <v>Gerenciamento da Capacidade - G - Sala Central de Serviços</v>
          </cell>
          <cell r="C269" t="str">
            <v>PEP</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-35.655059999999999</v>
          </cell>
          <cell r="V269">
            <v>0</v>
          </cell>
          <cell r="W269">
            <v>0</v>
          </cell>
          <cell r="X269">
            <v>0</v>
          </cell>
          <cell r="Y269">
            <v>0</v>
          </cell>
          <cell r="Z269">
            <v>0</v>
          </cell>
          <cell r="AA269">
            <v>0</v>
          </cell>
          <cell r="AB269">
            <v>0</v>
          </cell>
          <cell r="AC269">
            <v>0</v>
          </cell>
          <cell r="AD269">
            <v>-35.655059999999999</v>
          </cell>
          <cell r="AE269">
            <v>-35.655059999999999</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t="str">
            <v>JUN/12</v>
          </cell>
          <cell r="AV269" t="str">
            <v>Jamir Teodoro Lopes</v>
          </cell>
        </row>
        <row r="270">
          <cell r="A270" t="str">
            <v>2503/10</v>
          </cell>
          <cell r="B270" t="str">
            <v>PCH Cajuru - Sistema de Monitoramento Vibração</v>
          </cell>
          <cell r="C270" t="str">
            <v>PEP</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-9.4142199999999985</v>
          </cell>
          <cell r="U270">
            <v>0</v>
          </cell>
          <cell r="V270">
            <v>0</v>
          </cell>
          <cell r="W270">
            <v>0</v>
          </cell>
          <cell r="X270">
            <v>0</v>
          </cell>
          <cell r="Y270">
            <v>0</v>
          </cell>
          <cell r="Z270">
            <v>0</v>
          </cell>
          <cell r="AA270">
            <v>0</v>
          </cell>
          <cell r="AB270">
            <v>0</v>
          </cell>
          <cell r="AC270">
            <v>0</v>
          </cell>
          <cell r="AD270">
            <v>-9.4142199999999985</v>
          </cell>
          <cell r="AE270">
            <v>-9.4142199999999985</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t="str">
            <v>JUN/12</v>
          </cell>
          <cell r="AV270" t="str">
            <v>Carlos Aloysio Costa Diniz</v>
          </cell>
        </row>
        <row r="271">
          <cell r="A271" t="str">
            <v>2504/10</v>
          </cell>
          <cell r="B271" t="str">
            <v>SE Juiz de Fora 8 - Implantação</v>
          </cell>
          <cell r="C271" t="str">
            <v>PEP</v>
          </cell>
          <cell r="D271">
            <v>150.69316000000001</v>
          </cell>
          <cell r="E271">
            <v>150.69317999999998</v>
          </cell>
          <cell r="F271">
            <v>150.69316000000001</v>
          </cell>
          <cell r="G271">
            <v>150.69314</v>
          </cell>
          <cell r="H271">
            <v>150.69317999999998</v>
          </cell>
          <cell r="I271">
            <v>150.69316000000001</v>
          </cell>
          <cell r="J271">
            <v>150.69314</v>
          </cell>
          <cell r="K271">
            <v>150.69317999999998</v>
          </cell>
          <cell r="L271">
            <v>150.69316000000001</v>
          </cell>
          <cell r="M271">
            <v>150.69314</v>
          </cell>
          <cell r="N271">
            <v>150.69317999999998</v>
          </cell>
          <cell r="O271">
            <v>150.69316000000001</v>
          </cell>
          <cell r="P271">
            <v>904.15897999999993</v>
          </cell>
          <cell r="Q271">
            <v>1808.3179400000004</v>
          </cell>
          <cell r="R271">
            <v>4.2015500000000001</v>
          </cell>
          <cell r="S271">
            <v>8.7914999999999992</v>
          </cell>
          <cell r="T271">
            <v>16.25957</v>
          </cell>
          <cell r="U271">
            <v>1.75637</v>
          </cell>
          <cell r="V271">
            <v>91.084590000000006</v>
          </cell>
          <cell r="W271">
            <v>-200.14021999999997</v>
          </cell>
          <cell r="X271">
            <v>0</v>
          </cell>
          <cell r="Y271">
            <v>0</v>
          </cell>
          <cell r="Z271">
            <v>0</v>
          </cell>
          <cell r="AA271">
            <v>0</v>
          </cell>
          <cell r="AB271">
            <v>0</v>
          </cell>
          <cell r="AC271">
            <v>0</v>
          </cell>
          <cell r="AD271">
            <v>-78.046640000000011</v>
          </cell>
          <cell r="AE271">
            <v>-78.046640000000011</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1808.3179399999999</v>
          </cell>
          <cell r="AU271" t="str">
            <v>JUN/12</v>
          </cell>
          <cell r="AV271" t="str">
            <v>Amauri Reigado Costa de Oliveira</v>
          </cell>
        </row>
        <row r="272">
          <cell r="A272" t="str">
            <v>2509/10</v>
          </cell>
          <cell r="B272" t="str">
            <v>Programa de Substituição e Modernização de Ferramentas p/ DDC</v>
          </cell>
          <cell r="C272" t="str">
            <v>ADI</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t="str">
            <v>JUN/12</v>
          </cell>
          <cell r="AV272" t="str">
            <v>Paulo Gonçalves Vanelli</v>
          </cell>
        </row>
        <row r="273">
          <cell r="A273" t="str">
            <v>2509/10</v>
          </cell>
          <cell r="B273" t="str">
            <v>Programa de Substituição e Modernização de Ferramentas p/ DDC</v>
          </cell>
          <cell r="C273" t="str">
            <v>PEP</v>
          </cell>
          <cell r="D273">
            <v>493.69653999999997</v>
          </cell>
          <cell r="E273">
            <v>434.89336000000003</v>
          </cell>
          <cell r="F273">
            <v>1377.2536299999999</v>
          </cell>
          <cell r="G273">
            <v>148.87460999999999</v>
          </cell>
          <cell r="H273">
            <v>155.64492000000001</v>
          </cell>
          <cell r="I273">
            <v>630.53200000000004</v>
          </cell>
          <cell r="J273">
            <v>3540.6704</v>
          </cell>
          <cell r="K273">
            <v>858.22400000000005</v>
          </cell>
          <cell r="L273">
            <v>0</v>
          </cell>
          <cell r="M273">
            <v>2521.42463</v>
          </cell>
          <cell r="N273">
            <v>0</v>
          </cell>
          <cell r="O273">
            <v>7361.3546299999998</v>
          </cell>
          <cell r="P273">
            <v>3240.8950599999994</v>
          </cell>
          <cell r="Q273">
            <v>17522.568719999999</v>
          </cell>
          <cell r="R273">
            <v>493.69653999999997</v>
          </cell>
          <cell r="S273">
            <v>168.29536000000002</v>
          </cell>
          <cell r="T273">
            <v>1377.2536300000002</v>
          </cell>
          <cell r="U273">
            <v>148.87460999999999</v>
          </cell>
          <cell r="V273">
            <v>1648.8061799999998</v>
          </cell>
          <cell r="W273">
            <v>222.97369</v>
          </cell>
          <cell r="X273">
            <v>0</v>
          </cell>
          <cell r="Y273">
            <v>0</v>
          </cell>
          <cell r="Z273">
            <v>0</v>
          </cell>
          <cell r="AA273">
            <v>0</v>
          </cell>
          <cell r="AB273">
            <v>0</v>
          </cell>
          <cell r="AC273">
            <v>0</v>
          </cell>
          <cell r="AD273">
            <v>4059.9000099999998</v>
          </cell>
          <cell r="AE273">
            <v>4059.9000099999998</v>
          </cell>
          <cell r="AF273">
            <v>0</v>
          </cell>
          <cell r="AG273">
            <v>15.3</v>
          </cell>
          <cell r="AH273">
            <v>0</v>
          </cell>
          <cell r="AI273">
            <v>36</v>
          </cell>
          <cell r="AJ273">
            <v>0</v>
          </cell>
          <cell r="AK273">
            <v>235.05044000000001</v>
          </cell>
          <cell r="AL273">
            <v>2575.4986800000001</v>
          </cell>
          <cell r="AM273">
            <v>1879.5717999999999</v>
          </cell>
          <cell r="AN273">
            <v>437.73200000000003</v>
          </cell>
          <cell r="AO273">
            <v>3986.0366300000001</v>
          </cell>
          <cell r="AP273">
            <v>628.06394999999998</v>
          </cell>
          <cell r="AQ273">
            <v>1222.7688000000001</v>
          </cell>
          <cell r="AR273">
            <v>286.35043999999999</v>
          </cell>
          <cell r="AS273">
            <v>11016.022300000001</v>
          </cell>
          <cell r="AT273">
            <v>17522.568719999999</v>
          </cell>
          <cell r="AU273" t="str">
            <v>JUN/12</v>
          </cell>
          <cell r="AV273" t="str">
            <v>Paulo Gonçalves Vanelli</v>
          </cell>
        </row>
        <row r="274">
          <cell r="A274" t="str">
            <v>2511/10</v>
          </cell>
          <cell r="B274" t="str">
            <v>SE Nova Resende - Implantação</v>
          </cell>
          <cell r="C274" t="str">
            <v>PEP</v>
          </cell>
          <cell r="D274">
            <v>2360.1916700000002</v>
          </cell>
          <cell r="E274">
            <v>5794.4801799999987</v>
          </cell>
          <cell r="F274">
            <v>1832.25071</v>
          </cell>
          <cell r="G274">
            <v>2035.3287000000003</v>
          </cell>
          <cell r="H274">
            <v>1970.32392</v>
          </cell>
          <cell r="I274">
            <v>2105.7465100000004</v>
          </cell>
          <cell r="J274">
            <v>1822.7015299999998</v>
          </cell>
          <cell r="K274">
            <v>2424.6600200000003</v>
          </cell>
          <cell r="L274">
            <v>2048.6327900000001</v>
          </cell>
          <cell r="M274">
            <v>1832.29718</v>
          </cell>
          <cell r="N274">
            <v>1702.3401200000001</v>
          </cell>
          <cell r="O274">
            <v>1455.4216799999999</v>
          </cell>
          <cell r="P274">
            <v>16098.321689999999</v>
          </cell>
          <cell r="Q274">
            <v>27384.37501</v>
          </cell>
          <cell r="R274">
            <v>1087.4505600000002</v>
          </cell>
          <cell r="S274">
            <v>893.32002999999997</v>
          </cell>
          <cell r="T274">
            <v>1721.8197599999999</v>
          </cell>
          <cell r="U274">
            <v>1152.0149099999999</v>
          </cell>
          <cell r="V274">
            <v>1219.04132</v>
          </cell>
          <cell r="W274">
            <v>1111.00224</v>
          </cell>
          <cell r="X274">
            <v>0</v>
          </cell>
          <cell r="Y274">
            <v>0</v>
          </cell>
          <cell r="Z274">
            <v>0</v>
          </cell>
          <cell r="AA274">
            <v>0</v>
          </cell>
          <cell r="AB274">
            <v>0</v>
          </cell>
          <cell r="AC274">
            <v>0</v>
          </cell>
          <cell r="AD274">
            <v>7184.6488200000003</v>
          </cell>
          <cell r="AE274">
            <v>7184.6488200000003</v>
          </cell>
          <cell r="AF274">
            <v>329.50457</v>
          </cell>
          <cell r="AG274">
            <v>893.32410999999991</v>
          </cell>
          <cell r="AH274">
            <v>79.696579999999983</v>
          </cell>
          <cell r="AI274">
            <v>398.36817000000002</v>
          </cell>
          <cell r="AJ274">
            <v>668.63855999999998</v>
          </cell>
          <cell r="AK274">
            <v>366.41179999999997</v>
          </cell>
          <cell r="AL274">
            <v>665.07632999999987</v>
          </cell>
          <cell r="AM274">
            <v>319.47638000000001</v>
          </cell>
          <cell r="AN274">
            <v>243.83690999999999</v>
          </cell>
          <cell r="AO274">
            <v>204.21547000000001</v>
          </cell>
          <cell r="AP274">
            <v>22.575509999999998</v>
          </cell>
          <cell r="AQ274">
            <v>12.835280000000001</v>
          </cell>
          <cell r="AR274">
            <v>2735.9437899999998</v>
          </cell>
          <cell r="AS274">
            <v>4203.9596700000002</v>
          </cell>
          <cell r="AT274">
            <v>18348.76816</v>
          </cell>
          <cell r="AU274" t="str">
            <v>JUN/12</v>
          </cell>
          <cell r="AV274" t="str">
            <v>Ricardo José Charbel</v>
          </cell>
        </row>
        <row r="275">
          <cell r="A275" t="str">
            <v>2512/10</v>
          </cell>
          <cell r="B275" t="str">
            <v>SE Araçuai 2 - Integração</v>
          </cell>
          <cell r="C275" t="str">
            <v>ADI</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t="str">
            <v>JUN/12</v>
          </cell>
          <cell r="AV275" t="str">
            <v>Ricardo José Charbel</v>
          </cell>
        </row>
        <row r="276">
          <cell r="A276" t="str">
            <v>2512/10</v>
          </cell>
          <cell r="B276" t="str">
            <v>SE Araçuai 2 - Integração</v>
          </cell>
          <cell r="C276" t="str">
            <v>PEP</v>
          </cell>
          <cell r="D276">
            <v>506.86814000000004</v>
          </cell>
          <cell r="E276">
            <v>3483.34431</v>
          </cell>
          <cell r="F276">
            <v>1535.6144200000001</v>
          </cell>
          <cell r="G276">
            <v>946.73113999999987</v>
          </cell>
          <cell r="H276">
            <v>1076.7443000000001</v>
          </cell>
          <cell r="I276">
            <v>1242.6269100000004</v>
          </cell>
          <cell r="J276">
            <v>1370.0428899999999</v>
          </cell>
          <cell r="K276">
            <v>4675.7826200000009</v>
          </cell>
          <cell r="L276">
            <v>3583.7131899999999</v>
          </cell>
          <cell r="M276">
            <v>2922.0304699999997</v>
          </cell>
          <cell r="N276">
            <v>2452.9339599999994</v>
          </cell>
          <cell r="O276">
            <v>1623.4993399999998</v>
          </cell>
          <cell r="P276">
            <v>8791.92922</v>
          </cell>
          <cell r="Q276">
            <v>25419.931690000012</v>
          </cell>
          <cell r="R276">
            <v>1595.5208399999999</v>
          </cell>
          <cell r="S276">
            <v>1123.1313599999999</v>
          </cell>
          <cell r="T276">
            <v>693.45371999999986</v>
          </cell>
          <cell r="U276">
            <v>1262.8667300000002</v>
          </cell>
          <cell r="V276">
            <v>1055.20904</v>
          </cell>
          <cell r="W276">
            <v>1153.1117300000001</v>
          </cell>
          <cell r="X276">
            <v>0</v>
          </cell>
          <cell r="Y276">
            <v>0</v>
          </cell>
          <cell r="Z276">
            <v>0</v>
          </cell>
          <cell r="AA276">
            <v>0</v>
          </cell>
          <cell r="AB276">
            <v>0</v>
          </cell>
          <cell r="AC276">
            <v>0</v>
          </cell>
          <cell r="AD276">
            <v>6883.29342</v>
          </cell>
          <cell r="AE276">
            <v>6883.29342</v>
          </cell>
          <cell r="AF276">
            <v>407.94129000000004</v>
          </cell>
          <cell r="AG276">
            <v>1370.5021100000001</v>
          </cell>
          <cell r="AH276">
            <v>10105.931009999998</v>
          </cell>
          <cell r="AI276">
            <v>358.11257999999998</v>
          </cell>
          <cell r="AJ276">
            <v>75.826340000000002</v>
          </cell>
          <cell r="AK276">
            <v>121.27020999999999</v>
          </cell>
          <cell r="AL276">
            <v>181.72452999999999</v>
          </cell>
          <cell r="AM276">
            <v>172.57449</v>
          </cell>
          <cell r="AN276">
            <v>88.198220000000006</v>
          </cell>
          <cell r="AO276">
            <v>120.55554000000001</v>
          </cell>
          <cell r="AP276">
            <v>18.01041</v>
          </cell>
          <cell r="AQ276">
            <v>45.138929999999995</v>
          </cell>
          <cell r="AR276">
            <v>12439.583539999996</v>
          </cell>
          <cell r="AS276">
            <v>13065.785660000001</v>
          </cell>
          <cell r="AT276">
            <v>22000.000000000004</v>
          </cell>
          <cell r="AU276" t="str">
            <v>JUN/12</v>
          </cell>
          <cell r="AV276" t="str">
            <v>Ricardo José Charbel</v>
          </cell>
        </row>
        <row r="277">
          <cell r="A277" t="str">
            <v>2516/10</v>
          </cell>
          <cell r="B277" t="str">
            <v>Atualização Tecnológica Sist.TeleHidrometeorologia</v>
          </cell>
          <cell r="C277" t="str">
            <v>PEP</v>
          </cell>
          <cell r="D277">
            <v>0</v>
          </cell>
          <cell r="E277">
            <v>0</v>
          </cell>
          <cell r="F277">
            <v>7.99</v>
          </cell>
          <cell r="G277">
            <v>0</v>
          </cell>
          <cell r="H277">
            <v>7.99</v>
          </cell>
          <cell r="I277">
            <v>7.9749999999999996</v>
          </cell>
          <cell r="J277">
            <v>0</v>
          </cell>
          <cell r="K277">
            <v>0</v>
          </cell>
          <cell r="L277">
            <v>0</v>
          </cell>
          <cell r="M277">
            <v>0</v>
          </cell>
          <cell r="N277">
            <v>0</v>
          </cell>
          <cell r="O277">
            <v>71.145789999999991</v>
          </cell>
          <cell r="P277">
            <v>23.954999999999998</v>
          </cell>
          <cell r="Q277">
            <v>95.100789999999989</v>
          </cell>
          <cell r="R277">
            <v>0</v>
          </cell>
          <cell r="S277">
            <v>0</v>
          </cell>
          <cell r="T277">
            <v>7.99</v>
          </cell>
          <cell r="U277">
            <v>0</v>
          </cell>
          <cell r="V277">
            <v>7.99</v>
          </cell>
          <cell r="W277">
            <v>13.359970000000001</v>
          </cell>
          <cell r="X277">
            <v>0</v>
          </cell>
          <cell r="Y277">
            <v>0</v>
          </cell>
          <cell r="Z277">
            <v>0</v>
          </cell>
          <cell r="AA277">
            <v>0</v>
          </cell>
          <cell r="AB277">
            <v>0</v>
          </cell>
          <cell r="AC277">
            <v>0</v>
          </cell>
          <cell r="AD277">
            <v>29.339969999999997</v>
          </cell>
          <cell r="AE277">
            <v>29.339969999999997</v>
          </cell>
          <cell r="AF277">
            <v>0</v>
          </cell>
          <cell r="AG277">
            <v>0</v>
          </cell>
          <cell r="AH277">
            <v>0</v>
          </cell>
          <cell r="AI277">
            <v>0</v>
          </cell>
          <cell r="AJ277">
            <v>0</v>
          </cell>
          <cell r="AK277">
            <v>7.9749999999999996</v>
          </cell>
          <cell r="AL277">
            <v>0</v>
          </cell>
          <cell r="AM277">
            <v>0</v>
          </cell>
          <cell r="AN277">
            <v>0</v>
          </cell>
          <cell r="AO277">
            <v>0</v>
          </cell>
          <cell r="AP277">
            <v>0</v>
          </cell>
          <cell r="AQ277">
            <v>0</v>
          </cell>
          <cell r="AR277">
            <v>7.9749999999999996</v>
          </cell>
          <cell r="AS277">
            <v>7.9749999999999996</v>
          </cell>
          <cell r="AT277">
            <v>95.100789999999989</v>
          </cell>
          <cell r="AU277" t="str">
            <v>JUN/12</v>
          </cell>
          <cell r="AV277" t="str">
            <v>Nelson Benicio Marques  Araujo</v>
          </cell>
        </row>
        <row r="278">
          <cell r="A278" t="str">
            <v>2518/10</v>
          </cell>
          <cell r="B278" t="str">
            <v>Programa Substituição e Modern. de Veículos Ferramentas - DDC</v>
          </cell>
          <cell r="C278" t="str">
            <v>ORD</v>
          </cell>
          <cell r="D278">
            <v>3065.0720000000001</v>
          </cell>
          <cell r="E278">
            <v>2000</v>
          </cell>
          <cell r="F278">
            <v>2000</v>
          </cell>
          <cell r="G278">
            <v>0</v>
          </cell>
          <cell r="H278">
            <v>0</v>
          </cell>
          <cell r="I278">
            <v>0</v>
          </cell>
          <cell r="J278">
            <v>0</v>
          </cell>
          <cell r="K278">
            <v>0</v>
          </cell>
          <cell r="L278">
            <v>0</v>
          </cell>
          <cell r="M278">
            <v>0</v>
          </cell>
          <cell r="N278">
            <v>0</v>
          </cell>
          <cell r="O278">
            <v>0</v>
          </cell>
          <cell r="P278">
            <v>7065.0720000000001</v>
          </cell>
          <cell r="Q278">
            <v>7065.0720000000001</v>
          </cell>
          <cell r="R278">
            <v>49.784999999999997</v>
          </cell>
          <cell r="S278">
            <v>8.3949999999999996</v>
          </cell>
          <cell r="T278">
            <v>961.5299399999999</v>
          </cell>
          <cell r="U278">
            <v>1602.55214</v>
          </cell>
          <cell r="V278">
            <v>84.7547</v>
          </cell>
          <cell r="W278">
            <v>1410.65634</v>
          </cell>
          <cell r="X278">
            <v>0</v>
          </cell>
          <cell r="Y278">
            <v>0</v>
          </cell>
          <cell r="Z278">
            <v>0</v>
          </cell>
          <cell r="AA278">
            <v>0</v>
          </cell>
          <cell r="AB278">
            <v>0</v>
          </cell>
          <cell r="AC278">
            <v>0</v>
          </cell>
          <cell r="AD278">
            <v>4117.6731200000004</v>
          </cell>
          <cell r="AE278">
            <v>4117.6731200000004</v>
          </cell>
          <cell r="AF278">
            <v>0</v>
          </cell>
          <cell r="AG278">
            <v>0</v>
          </cell>
          <cell r="AH278">
            <v>0</v>
          </cell>
          <cell r="AI278">
            <v>8</v>
          </cell>
          <cell r="AJ278">
            <v>0</v>
          </cell>
          <cell r="AK278">
            <v>0</v>
          </cell>
          <cell r="AL278">
            <v>0</v>
          </cell>
          <cell r="AM278">
            <v>0</v>
          </cell>
          <cell r="AN278">
            <v>94.1</v>
          </cell>
          <cell r="AO278">
            <v>0</v>
          </cell>
          <cell r="AP278">
            <v>0</v>
          </cell>
          <cell r="AQ278">
            <v>0</v>
          </cell>
          <cell r="AR278">
            <v>8</v>
          </cell>
          <cell r="AS278">
            <v>102.1</v>
          </cell>
          <cell r="AT278">
            <v>7065.0720000000001</v>
          </cell>
          <cell r="AU278" t="str">
            <v>JUN/12</v>
          </cell>
          <cell r="AV278" t="str">
            <v>Helcio Viana Barbosa Filho</v>
          </cell>
        </row>
        <row r="279">
          <cell r="A279" t="str">
            <v>2519/10</v>
          </cell>
          <cell r="B279" t="str">
            <v>UHE Três Marias - RAPC - Peças Sobressalentes e Equipamentos</v>
          </cell>
          <cell r="C279" t="str">
            <v>PEP</v>
          </cell>
          <cell r="D279">
            <v>0</v>
          </cell>
          <cell r="E279">
            <v>0</v>
          </cell>
          <cell r="F279">
            <v>15.038</v>
          </cell>
          <cell r="G279">
            <v>0</v>
          </cell>
          <cell r="H279">
            <v>0</v>
          </cell>
          <cell r="I279">
            <v>0</v>
          </cell>
          <cell r="J279">
            <v>0</v>
          </cell>
          <cell r="K279">
            <v>0</v>
          </cell>
          <cell r="L279">
            <v>31.465959999999999</v>
          </cell>
          <cell r="M279">
            <v>0</v>
          </cell>
          <cell r="N279">
            <v>31.198</v>
          </cell>
          <cell r="O279">
            <v>100.962</v>
          </cell>
          <cell r="P279">
            <v>15.038</v>
          </cell>
          <cell r="Q279">
            <v>178.66396</v>
          </cell>
          <cell r="R279">
            <v>0</v>
          </cell>
          <cell r="S279">
            <v>0</v>
          </cell>
          <cell r="T279">
            <v>15.038</v>
          </cell>
          <cell r="U279">
            <v>0</v>
          </cell>
          <cell r="V279">
            <v>0</v>
          </cell>
          <cell r="W279">
            <v>0</v>
          </cell>
          <cell r="X279">
            <v>0</v>
          </cell>
          <cell r="Y279">
            <v>0</v>
          </cell>
          <cell r="Z279">
            <v>0</v>
          </cell>
          <cell r="AA279">
            <v>0</v>
          </cell>
          <cell r="AB279">
            <v>0</v>
          </cell>
          <cell r="AC279">
            <v>0</v>
          </cell>
          <cell r="AD279">
            <v>15.038</v>
          </cell>
          <cell r="AE279">
            <v>15.038</v>
          </cell>
          <cell r="AF279">
            <v>0</v>
          </cell>
          <cell r="AG279">
            <v>0</v>
          </cell>
          <cell r="AH279">
            <v>0</v>
          </cell>
          <cell r="AI279">
            <v>0</v>
          </cell>
          <cell r="AJ279">
            <v>0</v>
          </cell>
          <cell r="AK279">
            <v>0</v>
          </cell>
          <cell r="AL279">
            <v>0</v>
          </cell>
          <cell r="AM279">
            <v>0</v>
          </cell>
          <cell r="AN279">
            <v>64.2</v>
          </cell>
          <cell r="AO279">
            <v>0</v>
          </cell>
          <cell r="AP279">
            <v>31.709119999999999</v>
          </cell>
          <cell r="AQ279">
            <v>0</v>
          </cell>
          <cell r="AR279">
            <v>0</v>
          </cell>
          <cell r="AS279">
            <v>95.909120000000001</v>
          </cell>
          <cell r="AT279">
            <v>178.66396</v>
          </cell>
          <cell r="AU279" t="str">
            <v>JUN/12</v>
          </cell>
          <cell r="AV279" t="str">
            <v>Carlos Augusto Venturim CasaGrande</v>
          </cell>
        </row>
        <row r="280">
          <cell r="A280" t="str">
            <v>2520/10</v>
          </cell>
          <cell r="B280" t="str">
            <v>UHE Três Marias - RAPC - Modernização do Sistema de Energia</v>
          </cell>
          <cell r="C280" t="str">
            <v>PEP</v>
          </cell>
          <cell r="D280">
            <v>0</v>
          </cell>
          <cell r="E280">
            <v>0</v>
          </cell>
          <cell r="F280">
            <v>0</v>
          </cell>
          <cell r="G280">
            <v>0</v>
          </cell>
          <cell r="H280">
            <v>0</v>
          </cell>
          <cell r="I280">
            <v>0</v>
          </cell>
          <cell r="J280">
            <v>0</v>
          </cell>
          <cell r="K280">
            <v>0</v>
          </cell>
          <cell r="L280">
            <v>60</v>
          </cell>
          <cell r="M280">
            <v>0</v>
          </cell>
          <cell r="N280">
            <v>0</v>
          </cell>
          <cell r="O280">
            <v>0</v>
          </cell>
          <cell r="P280">
            <v>0</v>
          </cell>
          <cell r="Q280">
            <v>60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60</v>
          </cell>
          <cell r="AU280" t="str">
            <v>JUN/12</v>
          </cell>
          <cell r="AV280" t="str">
            <v>Carlos Augusto Venturim CasaGrande</v>
          </cell>
        </row>
        <row r="281">
          <cell r="A281" t="str">
            <v>2521/10</v>
          </cell>
          <cell r="B281" t="str">
            <v>Adequação Sistema de Telecomunicação CEMIG ao Projeto SIM</v>
          </cell>
          <cell r="C281" t="str">
            <v>PEP</v>
          </cell>
          <cell r="D281">
            <v>0</v>
          </cell>
          <cell r="E281">
            <v>0</v>
          </cell>
          <cell r="F281">
            <v>45.355559999999997</v>
          </cell>
          <cell r="G281">
            <v>45.355559999999997</v>
          </cell>
          <cell r="H281">
            <v>45.355559999999997</v>
          </cell>
          <cell r="I281">
            <v>45.355559999999997</v>
          </cell>
          <cell r="J281">
            <v>45.355559999999997</v>
          </cell>
          <cell r="K281">
            <v>45.355550000000001</v>
          </cell>
          <cell r="L281">
            <v>45.355559999999997</v>
          </cell>
          <cell r="M281">
            <v>45.355559999999997</v>
          </cell>
          <cell r="N281">
            <v>45.355559999999997</v>
          </cell>
          <cell r="O281">
            <v>45.355559999999997</v>
          </cell>
          <cell r="P281">
            <v>181.42223999999999</v>
          </cell>
          <cell r="Q281">
            <v>453.55559</v>
          </cell>
          <cell r="R281">
            <v>0</v>
          </cell>
          <cell r="S281">
            <v>0</v>
          </cell>
          <cell r="T281">
            <v>0.12118000000000001</v>
          </cell>
          <cell r="U281">
            <v>10.42858</v>
          </cell>
          <cell r="V281">
            <v>45.317959999999999</v>
          </cell>
          <cell r="W281">
            <v>3.0840000000000001</v>
          </cell>
          <cell r="X281">
            <v>0</v>
          </cell>
          <cell r="Y281">
            <v>0</v>
          </cell>
          <cell r="Z281">
            <v>0</v>
          </cell>
          <cell r="AA281">
            <v>0</v>
          </cell>
          <cell r="AB281">
            <v>0</v>
          </cell>
          <cell r="AC281">
            <v>0</v>
          </cell>
          <cell r="AD281">
            <v>58.951720000000002</v>
          </cell>
          <cell r="AE281">
            <v>58.951720000000002</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453.55559</v>
          </cell>
          <cell r="AU281" t="str">
            <v>JUN/12</v>
          </cell>
          <cell r="AV281" t="str">
            <v>Elisete Aparecida Ribeiro</v>
          </cell>
        </row>
        <row r="282">
          <cell r="A282" t="str">
            <v>2524/10</v>
          </cell>
          <cell r="B282" t="str">
            <v>Programa Renovação e Adequação de Implementos e Equip. CEMIG D</v>
          </cell>
          <cell r="C282" t="str">
            <v>ADI</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t="str">
            <v>JUN/12</v>
          </cell>
          <cell r="AV282" t="str">
            <v>Helcio Viana Barbosa Filho</v>
          </cell>
        </row>
        <row r="283">
          <cell r="A283" t="str">
            <v>2524/10</v>
          </cell>
          <cell r="B283" t="str">
            <v>Programa Renovação e Adequação de Implementos e Equip. CEMIG D</v>
          </cell>
          <cell r="C283" t="str">
            <v>ORD</v>
          </cell>
          <cell r="D283">
            <v>287.55450000000002</v>
          </cell>
          <cell r="E283">
            <v>287.55449999999996</v>
          </cell>
          <cell r="F283">
            <v>287.55450000000002</v>
          </cell>
          <cell r="G283">
            <v>287.55450000000002</v>
          </cell>
          <cell r="H283">
            <v>287.55449999999996</v>
          </cell>
          <cell r="I283">
            <v>287.55450000000002</v>
          </cell>
          <cell r="J283">
            <v>287.55450000000002</v>
          </cell>
          <cell r="K283">
            <v>287.55449999999996</v>
          </cell>
          <cell r="L283">
            <v>287.55450000000002</v>
          </cell>
          <cell r="M283">
            <v>287.55450000000002</v>
          </cell>
          <cell r="N283">
            <v>287.55449999999996</v>
          </cell>
          <cell r="O283">
            <v>287.55450000000002</v>
          </cell>
          <cell r="P283">
            <v>1725.3270000000002</v>
          </cell>
          <cell r="Q283">
            <v>3450.654</v>
          </cell>
          <cell r="R283">
            <v>197.19551999999999</v>
          </cell>
          <cell r="S283">
            <v>151.42444</v>
          </cell>
          <cell r="T283">
            <v>64.850160000000002</v>
          </cell>
          <cell r="U283">
            <v>17.698329999999999</v>
          </cell>
          <cell r="V283">
            <v>139.5247</v>
          </cell>
          <cell r="W283">
            <v>585.03931999999998</v>
          </cell>
          <cell r="X283">
            <v>0</v>
          </cell>
          <cell r="Y283">
            <v>0</v>
          </cell>
          <cell r="Z283">
            <v>0</v>
          </cell>
          <cell r="AA283">
            <v>0</v>
          </cell>
          <cell r="AB283">
            <v>0</v>
          </cell>
          <cell r="AC283">
            <v>0</v>
          </cell>
          <cell r="AD283">
            <v>1155.7324699999999</v>
          </cell>
          <cell r="AE283">
            <v>1155.7324699999999</v>
          </cell>
          <cell r="AF283">
            <v>0</v>
          </cell>
          <cell r="AG283">
            <v>0</v>
          </cell>
          <cell r="AH283">
            <v>0</v>
          </cell>
          <cell r="AI283">
            <v>0</v>
          </cell>
          <cell r="AJ283">
            <v>2.0000000000000002E-5</v>
          </cell>
          <cell r="AK283">
            <v>0</v>
          </cell>
          <cell r="AL283">
            <v>90</v>
          </cell>
          <cell r="AM283">
            <v>17.630009999999999</v>
          </cell>
          <cell r="AN283">
            <v>0</v>
          </cell>
          <cell r="AO283">
            <v>0</v>
          </cell>
          <cell r="AP283">
            <v>0</v>
          </cell>
          <cell r="AQ283">
            <v>0</v>
          </cell>
          <cell r="AR283">
            <v>2.0000000000000002E-5</v>
          </cell>
          <cell r="AS283">
            <v>107.63003</v>
          </cell>
          <cell r="AT283">
            <v>3450.654</v>
          </cell>
          <cell r="AU283" t="str">
            <v>JUN/12</v>
          </cell>
          <cell r="AV283" t="str">
            <v>Helcio Viana Barbosa Filho</v>
          </cell>
        </row>
        <row r="284">
          <cell r="A284" t="str">
            <v>2525/10</v>
          </cell>
          <cell r="B284" t="str">
            <v>Programa Renovação e Adequação de Implementos e Equip. CEMIG G</v>
          </cell>
          <cell r="C284" t="str">
            <v>ORD</v>
          </cell>
          <cell r="D284">
            <v>36.177749999999996</v>
          </cell>
          <cell r="E284">
            <v>36.177750000000003</v>
          </cell>
          <cell r="F284">
            <v>36.177749999999996</v>
          </cell>
          <cell r="G284">
            <v>36.177749999999996</v>
          </cell>
          <cell r="H284">
            <v>36.177750000000003</v>
          </cell>
          <cell r="I284">
            <v>36.177749999999996</v>
          </cell>
          <cell r="J284">
            <v>36.177749999999996</v>
          </cell>
          <cell r="K284">
            <v>36.177750000000003</v>
          </cell>
          <cell r="L284">
            <v>36.177749999999996</v>
          </cell>
          <cell r="M284">
            <v>36.177749999999996</v>
          </cell>
          <cell r="N284">
            <v>36.177750000000003</v>
          </cell>
          <cell r="O284">
            <v>36.177749999999996</v>
          </cell>
          <cell r="P284">
            <v>217.06649999999999</v>
          </cell>
          <cell r="Q284">
            <v>434.13299999999992</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434.13299999999998</v>
          </cell>
          <cell r="AU284" t="str">
            <v>JUN/12</v>
          </cell>
          <cell r="AV284" t="str">
            <v>Helcio Viana Barbosa Filho</v>
          </cell>
        </row>
        <row r="285">
          <cell r="A285" t="str">
            <v>2526/10</v>
          </cell>
          <cell r="B285" t="str">
            <v>Programa Renovação e Adequação de Implementos e Equip. CEMIG T</v>
          </cell>
          <cell r="C285" t="str">
            <v>ORD</v>
          </cell>
          <cell r="D285">
            <v>51.112160000000003</v>
          </cell>
          <cell r="E285">
            <v>51.112179999999995</v>
          </cell>
          <cell r="F285">
            <v>51.112160000000003</v>
          </cell>
          <cell r="G285">
            <v>51.112160000000003</v>
          </cell>
          <cell r="H285">
            <v>51.112179999999995</v>
          </cell>
          <cell r="I285">
            <v>51.112160000000003</v>
          </cell>
          <cell r="J285">
            <v>51.112160000000003</v>
          </cell>
          <cell r="K285">
            <v>51.112179999999995</v>
          </cell>
          <cell r="L285">
            <v>51.112160000000003</v>
          </cell>
          <cell r="M285">
            <v>51.112160000000003</v>
          </cell>
          <cell r="N285">
            <v>51.112179999999995</v>
          </cell>
          <cell r="O285">
            <v>51.112160000000003</v>
          </cell>
          <cell r="P285">
            <v>306.673</v>
          </cell>
          <cell r="Q285">
            <v>613.346</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613.346</v>
          </cell>
          <cell r="AU285" t="str">
            <v>JUN/12</v>
          </cell>
          <cell r="AV285" t="str">
            <v>Helcio Viana Barbosa Filho</v>
          </cell>
        </row>
        <row r="286">
          <cell r="A286" t="str">
            <v>2534/10</v>
          </cell>
          <cell r="B286" t="str">
            <v>SE Santa Barbara - Implantação - Aquisição de Área e Desempedimento de Faixa</v>
          </cell>
          <cell r="C286" t="str">
            <v>PEP</v>
          </cell>
          <cell r="D286">
            <v>0</v>
          </cell>
          <cell r="E286">
            <v>9.9999800000000008</v>
          </cell>
          <cell r="F286">
            <v>10.000029999999999</v>
          </cell>
          <cell r="G286">
            <v>9.9999800000000008</v>
          </cell>
          <cell r="H286">
            <v>9.9999999999999982</v>
          </cell>
          <cell r="I286">
            <v>10</v>
          </cell>
          <cell r="J286">
            <v>10.000019999999999</v>
          </cell>
          <cell r="K286">
            <v>10</v>
          </cell>
          <cell r="L286">
            <v>9.9999999999999982</v>
          </cell>
          <cell r="M286">
            <v>9.9999800000000008</v>
          </cell>
          <cell r="N286">
            <v>10.000029999999999</v>
          </cell>
          <cell r="O286">
            <v>9.9999800000000008</v>
          </cell>
          <cell r="P286">
            <v>49.999990000000004</v>
          </cell>
          <cell r="Q286">
            <v>110.00000000000001</v>
          </cell>
          <cell r="R286">
            <v>0</v>
          </cell>
          <cell r="S286">
            <v>9.1259999999999994</v>
          </cell>
          <cell r="T286">
            <v>23.278419999999997</v>
          </cell>
          <cell r="U286">
            <v>0</v>
          </cell>
          <cell r="V286">
            <v>0</v>
          </cell>
          <cell r="W286">
            <v>0</v>
          </cell>
          <cell r="X286">
            <v>0</v>
          </cell>
          <cell r="Y286">
            <v>0</v>
          </cell>
          <cell r="Z286">
            <v>0</v>
          </cell>
          <cell r="AA286">
            <v>0</v>
          </cell>
          <cell r="AB286">
            <v>0</v>
          </cell>
          <cell r="AC286">
            <v>0</v>
          </cell>
          <cell r="AD286">
            <v>32.404420000000002</v>
          </cell>
          <cell r="AE286">
            <v>32.404420000000002</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109.99999999999999</v>
          </cell>
          <cell r="AU286" t="str">
            <v>JUN/12</v>
          </cell>
          <cell r="AV286" t="str">
            <v>Ricardo José Charbel</v>
          </cell>
        </row>
        <row r="287">
          <cell r="A287" t="str">
            <v>2535/10</v>
          </cell>
          <cell r="B287" t="str">
            <v>SE Águas Formosas - Ampliação</v>
          </cell>
          <cell r="C287" t="str">
            <v>PEP</v>
          </cell>
          <cell r="D287">
            <v>1244.8760500000001</v>
          </cell>
          <cell r="E287">
            <v>236.36788999999999</v>
          </cell>
          <cell r="F287">
            <v>240.49482</v>
          </cell>
          <cell r="G287">
            <v>165.52012999999999</v>
          </cell>
          <cell r="H287">
            <v>191.76118000000002</v>
          </cell>
          <cell r="I287">
            <v>232.54259000000002</v>
          </cell>
          <cell r="J287">
            <v>240.49479000000002</v>
          </cell>
          <cell r="K287">
            <v>802.80445999999995</v>
          </cell>
          <cell r="L287">
            <v>615.36787000000004</v>
          </cell>
          <cell r="M287">
            <v>502.90595000000002</v>
          </cell>
          <cell r="N287">
            <v>427.93140999999997</v>
          </cell>
          <cell r="O287">
            <v>285.47949</v>
          </cell>
          <cell r="P287">
            <v>2311.5626600000001</v>
          </cell>
          <cell r="Q287">
            <v>5186.5466300000007</v>
          </cell>
          <cell r="R287">
            <v>41.850029999999997</v>
          </cell>
          <cell r="S287">
            <v>403.90695000000011</v>
          </cell>
          <cell r="T287">
            <v>131.27470000000002</v>
          </cell>
          <cell r="U287">
            <v>158.46381</v>
          </cell>
          <cell r="V287">
            <v>479.70307999999994</v>
          </cell>
          <cell r="W287">
            <v>650.87670999999989</v>
          </cell>
          <cell r="X287">
            <v>0</v>
          </cell>
          <cell r="Y287">
            <v>0</v>
          </cell>
          <cell r="Z287">
            <v>0</v>
          </cell>
          <cell r="AA287">
            <v>0</v>
          </cell>
          <cell r="AB287">
            <v>0</v>
          </cell>
          <cell r="AC287">
            <v>0</v>
          </cell>
          <cell r="AD287">
            <v>1866.07528</v>
          </cell>
          <cell r="AE287">
            <v>1866.07528</v>
          </cell>
          <cell r="AF287">
            <v>643.35174000000006</v>
          </cell>
          <cell r="AG287">
            <v>0</v>
          </cell>
          <cell r="AH287">
            <v>3.7621599999999997</v>
          </cell>
          <cell r="AI287">
            <v>6.1157599999999999</v>
          </cell>
          <cell r="AJ287">
            <v>5.0000000000000001E-4</v>
          </cell>
          <cell r="AK287">
            <v>62.251710000000003</v>
          </cell>
          <cell r="AL287">
            <v>0</v>
          </cell>
          <cell r="AM287">
            <v>0.59950999999999999</v>
          </cell>
          <cell r="AN287">
            <v>0.59950999999999999</v>
          </cell>
          <cell r="AO287">
            <v>0</v>
          </cell>
          <cell r="AP287">
            <v>6.6596000000000002</v>
          </cell>
          <cell r="AQ287">
            <v>0</v>
          </cell>
          <cell r="AR287">
            <v>715.48186999999996</v>
          </cell>
          <cell r="AS287">
            <v>723.34048999999993</v>
          </cell>
          <cell r="AT287">
            <v>3935.5819299999994</v>
          </cell>
          <cell r="AU287" t="str">
            <v>JUN/12</v>
          </cell>
          <cell r="AV287" t="str">
            <v>Ricardo José Charbel</v>
          </cell>
        </row>
        <row r="288">
          <cell r="A288" t="str">
            <v>2537/10</v>
          </cell>
          <cell r="B288" t="str">
            <v>Reforço para Região de Cláudio</v>
          </cell>
          <cell r="C288" t="str">
            <v>PEP</v>
          </cell>
          <cell r="D288">
            <v>698.60888</v>
          </cell>
          <cell r="E288">
            <v>1012.2057799999999</v>
          </cell>
          <cell r="F288">
            <v>819.25043999999991</v>
          </cell>
          <cell r="G288">
            <v>811.34739999999999</v>
          </cell>
          <cell r="H288">
            <v>727.28242999999998</v>
          </cell>
          <cell r="I288">
            <v>474.78023999999999</v>
          </cell>
          <cell r="J288">
            <v>498.98545999999999</v>
          </cell>
          <cell r="K288">
            <v>474.78023000000002</v>
          </cell>
          <cell r="L288">
            <v>474.78023000000002</v>
          </cell>
          <cell r="M288">
            <v>474.78023000000002</v>
          </cell>
          <cell r="N288">
            <v>474.78023000000002</v>
          </cell>
          <cell r="O288">
            <v>490.53516000000002</v>
          </cell>
          <cell r="P288">
            <v>4543.4751699999997</v>
          </cell>
          <cell r="Q288">
            <v>7432.1167100000002</v>
          </cell>
          <cell r="R288">
            <v>174.27786999999998</v>
          </cell>
          <cell r="S288">
            <v>492.05770000000001</v>
          </cell>
          <cell r="T288">
            <v>250.73011</v>
          </cell>
          <cell r="U288">
            <v>378.54951999999997</v>
          </cell>
          <cell r="V288">
            <v>315.11029000000008</v>
          </cell>
          <cell r="W288">
            <v>470.57706999999999</v>
          </cell>
          <cell r="X288">
            <v>0</v>
          </cell>
          <cell r="Y288">
            <v>0</v>
          </cell>
          <cell r="Z288">
            <v>0</v>
          </cell>
          <cell r="AA288">
            <v>0</v>
          </cell>
          <cell r="AB288">
            <v>0</v>
          </cell>
          <cell r="AC288">
            <v>0</v>
          </cell>
          <cell r="AD288">
            <v>2081.3025600000001</v>
          </cell>
          <cell r="AE288">
            <v>2081.3025600000001</v>
          </cell>
          <cell r="AF288">
            <v>35.306270000000005</v>
          </cell>
          <cell r="AG288">
            <v>3.3289299999999997</v>
          </cell>
          <cell r="AH288">
            <v>153.65267</v>
          </cell>
          <cell r="AI288">
            <v>290.78758000000005</v>
          </cell>
          <cell r="AJ288">
            <v>241.67143999999999</v>
          </cell>
          <cell r="AK288">
            <v>42.465600000000002</v>
          </cell>
          <cell r="AL288">
            <v>24.20532</v>
          </cell>
          <cell r="AM288">
            <v>23.08473</v>
          </cell>
          <cell r="AN288">
            <v>1.0000000000000001E-5</v>
          </cell>
          <cell r="AO288">
            <v>12.369619999999999</v>
          </cell>
          <cell r="AP288">
            <v>2.0000000000000002E-5</v>
          </cell>
          <cell r="AQ288">
            <v>278.08685000000003</v>
          </cell>
          <cell r="AR288">
            <v>767.21249</v>
          </cell>
          <cell r="AS288">
            <v>1104.9590400000002</v>
          </cell>
          <cell r="AT288">
            <v>5790.4717599999994</v>
          </cell>
          <cell r="AU288" t="str">
            <v>JUN/12</v>
          </cell>
          <cell r="AV288" t="str">
            <v>Ricardo José Charbel</v>
          </cell>
        </row>
        <row r="289">
          <cell r="A289" t="str">
            <v>2538/10</v>
          </cell>
          <cell r="B289" t="str">
            <v>Aparelhos de Ar Condicionado para PN/MT</v>
          </cell>
          <cell r="C289" t="str">
            <v>PEP</v>
          </cell>
          <cell r="D289">
            <v>0</v>
          </cell>
          <cell r="E289">
            <v>0</v>
          </cell>
          <cell r="F289">
            <v>0</v>
          </cell>
          <cell r="G289">
            <v>0</v>
          </cell>
          <cell r="H289">
            <v>15</v>
          </cell>
          <cell r="I289">
            <v>0</v>
          </cell>
          <cell r="J289">
            <v>0</v>
          </cell>
          <cell r="K289">
            <v>20</v>
          </cell>
          <cell r="L289">
            <v>0</v>
          </cell>
          <cell r="M289">
            <v>0</v>
          </cell>
          <cell r="N289">
            <v>0</v>
          </cell>
          <cell r="O289">
            <v>0</v>
          </cell>
          <cell r="P289">
            <v>15</v>
          </cell>
          <cell r="Q289">
            <v>35</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19.89996</v>
          </cell>
          <cell r="AO289">
            <v>0</v>
          </cell>
          <cell r="AP289">
            <v>0</v>
          </cell>
          <cell r="AQ289">
            <v>0</v>
          </cell>
          <cell r="AR289">
            <v>0</v>
          </cell>
          <cell r="AS289">
            <v>19.89996</v>
          </cell>
          <cell r="AT289">
            <v>35</v>
          </cell>
          <cell r="AU289" t="str">
            <v>JUN/12</v>
          </cell>
          <cell r="AV289" t="str">
            <v>Wantuil Dionísio Teixeira</v>
          </cell>
        </row>
        <row r="290">
          <cell r="A290" t="str">
            <v>2541/10</v>
          </cell>
          <cell r="B290" t="str">
            <v>Software @ Risk e Decision Tools Suite</v>
          </cell>
          <cell r="C290" t="str">
            <v>ORD</v>
          </cell>
          <cell r="D290">
            <v>0</v>
          </cell>
          <cell r="E290">
            <v>59.142000000000003</v>
          </cell>
          <cell r="F290">
            <v>0</v>
          </cell>
          <cell r="G290">
            <v>0</v>
          </cell>
          <cell r="H290">
            <v>0</v>
          </cell>
          <cell r="I290">
            <v>0</v>
          </cell>
          <cell r="J290">
            <v>0</v>
          </cell>
          <cell r="K290">
            <v>0</v>
          </cell>
          <cell r="L290">
            <v>0</v>
          </cell>
          <cell r="M290">
            <v>0</v>
          </cell>
          <cell r="N290">
            <v>0</v>
          </cell>
          <cell r="O290">
            <v>0</v>
          </cell>
          <cell r="P290">
            <v>59.142000000000003</v>
          </cell>
          <cell r="Q290">
            <v>59.142000000000003</v>
          </cell>
          <cell r="R290">
            <v>0</v>
          </cell>
          <cell r="S290">
            <v>0</v>
          </cell>
          <cell r="T290">
            <v>0</v>
          </cell>
          <cell r="U290">
            <v>0</v>
          </cell>
          <cell r="V290">
            <v>-2.1150000000000002</v>
          </cell>
          <cell r="W290">
            <v>0</v>
          </cell>
          <cell r="X290">
            <v>0</v>
          </cell>
          <cell r="Y290">
            <v>0</v>
          </cell>
          <cell r="Z290">
            <v>0</v>
          </cell>
          <cell r="AA290">
            <v>0</v>
          </cell>
          <cell r="AB290">
            <v>0</v>
          </cell>
          <cell r="AC290">
            <v>0</v>
          </cell>
          <cell r="AD290">
            <v>-2.1150000000000002</v>
          </cell>
          <cell r="AE290">
            <v>-2.1150000000000002</v>
          </cell>
          <cell r="AF290">
            <v>0</v>
          </cell>
          <cell r="AG290">
            <v>0</v>
          </cell>
          <cell r="AH290">
            <v>0</v>
          </cell>
          <cell r="AI290">
            <v>0</v>
          </cell>
          <cell r="AJ290">
            <v>0</v>
          </cell>
          <cell r="AK290">
            <v>0</v>
          </cell>
          <cell r="AL290">
            <v>0</v>
          </cell>
          <cell r="AM290">
            <v>0</v>
          </cell>
          <cell r="AN290">
            <v>0</v>
          </cell>
          <cell r="AO290">
            <v>0</v>
          </cell>
          <cell r="AP290">
            <v>57.756999999999998</v>
          </cell>
          <cell r="AQ290">
            <v>0</v>
          </cell>
          <cell r="AR290">
            <v>0</v>
          </cell>
          <cell r="AS290">
            <v>57.756999999999998</v>
          </cell>
          <cell r="AT290">
            <v>96</v>
          </cell>
          <cell r="AU290" t="str">
            <v>JUN/12</v>
          </cell>
          <cell r="AV290" t="str">
            <v>Mônica Mansur Brandão</v>
          </cell>
        </row>
        <row r="291">
          <cell r="A291" t="str">
            <v>2545/10</v>
          </cell>
          <cell r="B291" t="str">
            <v>Reformas e Melhorias EC - D - 2010- Fonte de Corrente Contínua)</v>
          </cell>
          <cell r="C291" t="str">
            <v>PEP</v>
          </cell>
          <cell r="D291">
            <v>6.07782</v>
          </cell>
          <cell r="E291">
            <v>6.07782</v>
          </cell>
          <cell r="F291">
            <v>11.37782</v>
          </cell>
          <cell r="G291">
            <v>6.07782</v>
          </cell>
          <cell r="H291">
            <v>0</v>
          </cell>
          <cell r="I291">
            <v>0</v>
          </cell>
          <cell r="J291">
            <v>0</v>
          </cell>
          <cell r="K291">
            <v>0</v>
          </cell>
          <cell r="L291">
            <v>0</v>
          </cell>
          <cell r="M291">
            <v>0</v>
          </cell>
          <cell r="N291">
            <v>0</v>
          </cell>
          <cell r="O291">
            <v>0</v>
          </cell>
          <cell r="P291">
            <v>29.611280000000001</v>
          </cell>
          <cell r="Q291">
            <v>29.611280000000001</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4.6094200000000001</v>
          </cell>
          <cell r="AN291">
            <v>20</v>
          </cell>
          <cell r="AO291">
            <v>0</v>
          </cell>
          <cell r="AP291">
            <v>0</v>
          </cell>
          <cell r="AQ291">
            <v>0</v>
          </cell>
          <cell r="AR291">
            <v>0</v>
          </cell>
          <cell r="AS291">
            <v>24.60942</v>
          </cell>
          <cell r="AT291">
            <v>25.3</v>
          </cell>
          <cell r="AU291" t="str">
            <v>JUN/12</v>
          </cell>
          <cell r="AV291" t="str">
            <v>Elisete Aparecida Ribeiro</v>
          </cell>
        </row>
        <row r="292">
          <cell r="A292" t="str">
            <v>2548/10</v>
          </cell>
          <cell r="B292" t="str">
            <v>Sistema de Alimentação de Energia para UHE Cajuru</v>
          </cell>
          <cell r="C292" t="str">
            <v>PEP</v>
          </cell>
          <cell r="D292">
            <v>0</v>
          </cell>
          <cell r="E292">
            <v>0</v>
          </cell>
          <cell r="F292">
            <v>15</v>
          </cell>
          <cell r="G292">
            <v>0</v>
          </cell>
          <cell r="H292">
            <v>0</v>
          </cell>
          <cell r="I292">
            <v>0</v>
          </cell>
          <cell r="J292">
            <v>0</v>
          </cell>
          <cell r="K292">
            <v>0</v>
          </cell>
          <cell r="L292">
            <v>0</v>
          </cell>
          <cell r="M292">
            <v>0</v>
          </cell>
          <cell r="N292">
            <v>0</v>
          </cell>
          <cell r="O292">
            <v>0</v>
          </cell>
          <cell r="P292">
            <v>15</v>
          </cell>
          <cell r="Q292">
            <v>15</v>
          </cell>
          <cell r="R292">
            <v>0</v>
          </cell>
          <cell r="S292">
            <v>0</v>
          </cell>
          <cell r="T292">
            <v>15</v>
          </cell>
          <cell r="U292">
            <v>0</v>
          </cell>
          <cell r="V292">
            <v>0</v>
          </cell>
          <cell r="W292">
            <v>0</v>
          </cell>
          <cell r="X292">
            <v>0</v>
          </cell>
          <cell r="Y292">
            <v>0</v>
          </cell>
          <cell r="Z292">
            <v>0</v>
          </cell>
          <cell r="AA292">
            <v>0</v>
          </cell>
          <cell r="AB292">
            <v>0</v>
          </cell>
          <cell r="AC292">
            <v>0</v>
          </cell>
          <cell r="AD292">
            <v>15</v>
          </cell>
          <cell r="AE292">
            <v>15</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15</v>
          </cell>
          <cell r="AU292" t="str">
            <v>JUN/12</v>
          </cell>
          <cell r="AV292" t="str">
            <v xml:space="preserve">Démetrio Alexandre Ferreira </v>
          </cell>
        </row>
        <row r="293">
          <cell r="A293" t="str">
            <v>2552/10</v>
          </cell>
          <cell r="B293" t="str">
            <v>Infraestrutura para UPGrade do SAP/CCS</v>
          </cell>
          <cell r="C293" t="str">
            <v>PEP</v>
          </cell>
          <cell r="D293">
            <v>0</v>
          </cell>
          <cell r="E293">
            <v>0</v>
          </cell>
          <cell r="F293">
            <v>0</v>
          </cell>
          <cell r="G293">
            <v>0</v>
          </cell>
          <cell r="H293">
            <v>0</v>
          </cell>
          <cell r="I293">
            <v>6667.8094900000006</v>
          </cell>
          <cell r="J293">
            <v>3707</v>
          </cell>
          <cell r="K293">
            <v>0</v>
          </cell>
          <cell r="L293">
            <v>0</v>
          </cell>
          <cell r="M293">
            <v>0</v>
          </cell>
          <cell r="N293">
            <v>0</v>
          </cell>
          <cell r="O293">
            <v>0</v>
          </cell>
          <cell r="P293">
            <v>6667.8094900000006</v>
          </cell>
          <cell r="Q293">
            <v>10374.80949</v>
          </cell>
          <cell r="R293">
            <v>0</v>
          </cell>
          <cell r="S293">
            <v>0</v>
          </cell>
          <cell r="T293">
            <v>0</v>
          </cell>
          <cell r="U293">
            <v>0</v>
          </cell>
          <cell r="V293">
            <v>0</v>
          </cell>
          <cell r="W293">
            <v>6667.8094900000006</v>
          </cell>
          <cell r="X293">
            <v>0</v>
          </cell>
          <cell r="Y293">
            <v>0</v>
          </cell>
          <cell r="Z293">
            <v>0</v>
          </cell>
          <cell r="AA293">
            <v>0</v>
          </cell>
          <cell r="AB293">
            <v>0</v>
          </cell>
          <cell r="AC293">
            <v>0</v>
          </cell>
          <cell r="AD293">
            <v>6667.8094900000015</v>
          </cell>
          <cell r="AE293">
            <v>6667.8094900000015</v>
          </cell>
          <cell r="AF293">
            <v>0</v>
          </cell>
          <cell r="AG293">
            <v>0</v>
          </cell>
          <cell r="AH293">
            <v>0</v>
          </cell>
          <cell r="AI293">
            <v>0</v>
          </cell>
          <cell r="AJ293">
            <v>0</v>
          </cell>
          <cell r="AK293">
            <v>0</v>
          </cell>
          <cell r="AL293">
            <v>0</v>
          </cell>
          <cell r="AM293">
            <v>3598.9074900000001</v>
          </cell>
          <cell r="AN293">
            <v>0</v>
          </cell>
          <cell r="AO293">
            <v>0</v>
          </cell>
          <cell r="AP293">
            <v>0</v>
          </cell>
          <cell r="AQ293">
            <v>0</v>
          </cell>
          <cell r="AR293">
            <v>0</v>
          </cell>
          <cell r="AS293">
            <v>3598.9074900000001</v>
          </cell>
          <cell r="AT293">
            <v>10374.80949</v>
          </cell>
          <cell r="AU293" t="str">
            <v>JUN/12</v>
          </cell>
          <cell r="AV293" t="str">
            <v>Rogério Elias Reis</v>
          </cell>
        </row>
        <row r="294">
          <cell r="A294" t="str">
            <v>2554/10</v>
          </cell>
          <cell r="B294" t="str">
            <v>Ferramentas para Coordenação dos Serviços Distribuição</v>
          </cell>
          <cell r="C294" t="str">
            <v>PEP</v>
          </cell>
          <cell r="D294">
            <v>0</v>
          </cell>
          <cell r="E294">
            <v>176.6842</v>
          </cell>
          <cell r="F294">
            <v>50</v>
          </cell>
          <cell r="G294">
            <v>50</v>
          </cell>
          <cell r="H294">
            <v>100</v>
          </cell>
          <cell r="I294">
            <v>0</v>
          </cell>
          <cell r="J294">
            <v>0</v>
          </cell>
          <cell r="K294">
            <v>0</v>
          </cell>
          <cell r="L294">
            <v>0</v>
          </cell>
          <cell r="M294">
            <v>0</v>
          </cell>
          <cell r="N294">
            <v>0</v>
          </cell>
          <cell r="O294">
            <v>0</v>
          </cell>
          <cell r="P294">
            <v>376.68420000000003</v>
          </cell>
          <cell r="Q294">
            <v>376.68420000000003</v>
          </cell>
          <cell r="R294">
            <v>0</v>
          </cell>
          <cell r="S294">
            <v>0</v>
          </cell>
          <cell r="T294">
            <v>41.542199999999994</v>
          </cell>
          <cell r="U294">
            <v>0</v>
          </cell>
          <cell r="V294">
            <v>0</v>
          </cell>
          <cell r="W294">
            <v>0</v>
          </cell>
          <cell r="X294">
            <v>0</v>
          </cell>
          <cell r="Y294">
            <v>0</v>
          </cell>
          <cell r="Z294">
            <v>0</v>
          </cell>
          <cell r="AA294">
            <v>0</v>
          </cell>
          <cell r="AB294">
            <v>0</v>
          </cell>
          <cell r="AC294">
            <v>0</v>
          </cell>
          <cell r="AD294">
            <v>41.542199999999994</v>
          </cell>
          <cell r="AE294">
            <v>41.542199999999994</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376.68420000000003</v>
          </cell>
          <cell r="AU294" t="str">
            <v>JUN/12</v>
          </cell>
          <cell r="AV294" t="str">
            <v>Paulo Gonçalves Vanelli</v>
          </cell>
        </row>
        <row r="295">
          <cell r="A295" t="str">
            <v>2555/10</v>
          </cell>
          <cell r="B295" t="str">
            <v>Adequações Ambientais MT - 2010</v>
          </cell>
          <cell r="C295" t="str">
            <v>PEP</v>
          </cell>
          <cell r="D295">
            <v>1.8140399999999999</v>
          </cell>
          <cell r="E295">
            <v>0.71604000000000001</v>
          </cell>
          <cell r="F295">
            <v>1.3946400000000001</v>
          </cell>
          <cell r="G295">
            <v>1.8816899999999999</v>
          </cell>
          <cell r="H295">
            <v>59.745899999999999</v>
          </cell>
          <cell r="I295">
            <v>27.315690000000004</v>
          </cell>
          <cell r="J295">
            <v>0</v>
          </cell>
          <cell r="K295">
            <v>0</v>
          </cell>
          <cell r="L295">
            <v>0</v>
          </cell>
          <cell r="M295">
            <v>0</v>
          </cell>
          <cell r="N295">
            <v>0</v>
          </cell>
          <cell r="O295">
            <v>63.256059999999998</v>
          </cell>
          <cell r="P295">
            <v>92.868000000000009</v>
          </cell>
          <cell r="Q295">
            <v>156.12405999999999</v>
          </cell>
          <cell r="R295">
            <v>1.8140399999999999</v>
          </cell>
          <cell r="S295">
            <v>0.71604000000000001</v>
          </cell>
          <cell r="T295">
            <v>1.3946400000000001</v>
          </cell>
          <cell r="U295">
            <v>1.8816899999999999</v>
          </cell>
          <cell r="V295">
            <v>59.745899999999999</v>
          </cell>
          <cell r="W295">
            <v>27.315690000000004</v>
          </cell>
          <cell r="X295">
            <v>0</v>
          </cell>
          <cell r="Y295">
            <v>0</v>
          </cell>
          <cell r="Z295">
            <v>0</v>
          </cell>
          <cell r="AA295">
            <v>0</v>
          </cell>
          <cell r="AB295">
            <v>0</v>
          </cell>
          <cell r="AC295">
            <v>0</v>
          </cell>
          <cell r="AD295">
            <v>92.868000000000009</v>
          </cell>
          <cell r="AE295">
            <v>92.868000000000009</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156.12405999999999</v>
          </cell>
          <cell r="AU295" t="str">
            <v>JUN/12</v>
          </cell>
          <cell r="AV295" t="str">
            <v>Frederico Alvarez Perez</v>
          </cell>
        </row>
        <row r="296">
          <cell r="A296" t="str">
            <v>2556/10</v>
          </cell>
          <cell r="B296" t="str">
            <v>Ferramentas e Equipamentos para PE</v>
          </cell>
          <cell r="C296" t="str">
            <v>PEP</v>
          </cell>
          <cell r="D296">
            <v>5.5979999999999999</v>
          </cell>
          <cell r="E296">
            <v>32.795050000000003</v>
          </cell>
          <cell r="F296">
            <v>18.881669999999996</v>
          </cell>
          <cell r="G296">
            <v>6.1469700000000005</v>
          </cell>
          <cell r="H296">
            <v>0</v>
          </cell>
          <cell r="I296">
            <v>1.1000000000000001</v>
          </cell>
          <cell r="J296">
            <v>0</v>
          </cell>
          <cell r="K296">
            <v>0</v>
          </cell>
          <cell r="L296">
            <v>2.0000100000000001</v>
          </cell>
          <cell r="M296">
            <v>79.843330000000009</v>
          </cell>
          <cell r="N296">
            <v>120.84333000000001</v>
          </cell>
          <cell r="O296">
            <v>274.84333000000004</v>
          </cell>
          <cell r="P296">
            <v>64.521690000000007</v>
          </cell>
          <cell r="Q296">
            <v>542.05169000000001</v>
          </cell>
          <cell r="R296">
            <v>0</v>
          </cell>
          <cell r="S296">
            <v>0</v>
          </cell>
          <cell r="T296">
            <v>0</v>
          </cell>
          <cell r="U296">
            <v>-5.742</v>
          </cell>
          <cell r="V296">
            <v>0</v>
          </cell>
          <cell r="W296">
            <v>0</v>
          </cell>
          <cell r="X296">
            <v>0</v>
          </cell>
          <cell r="Y296">
            <v>0</v>
          </cell>
          <cell r="Z296">
            <v>0</v>
          </cell>
          <cell r="AA296">
            <v>0</v>
          </cell>
          <cell r="AB296">
            <v>0</v>
          </cell>
          <cell r="AC296">
            <v>0</v>
          </cell>
          <cell r="AD296">
            <v>-5.742</v>
          </cell>
          <cell r="AE296">
            <v>-5.742</v>
          </cell>
          <cell r="AF296">
            <v>0</v>
          </cell>
          <cell r="AG296">
            <v>0</v>
          </cell>
          <cell r="AH296">
            <v>0</v>
          </cell>
          <cell r="AI296">
            <v>0</v>
          </cell>
          <cell r="AJ296">
            <v>0</v>
          </cell>
          <cell r="AK296">
            <v>0</v>
          </cell>
          <cell r="AL296">
            <v>14.885</v>
          </cell>
          <cell r="AM296">
            <v>0</v>
          </cell>
          <cell r="AN296">
            <v>0</v>
          </cell>
          <cell r="AO296">
            <v>0</v>
          </cell>
          <cell r="AP296">
            <v>0</v>
          </cell>
          <cell r="AQ296">
            <v>0</v>
          </cell>
          <cell r="AR296">
            <v>0</v>
          </cell>
          <cell r="AS296">
            <v>14.885</v>
          </cell>
          <cell r="AT296">
            <v>542.05169000000001</v>
          </cell>
          <cell r="AU296" t="str">
            <v>JUN/12</v>
          </cell>
          <cell r="AV296" t="str">
            <v>Raul Mascarenhas C Neto</v>
          </cell>
        </row>
        <row r="297">
          <cell r="A297" t="str">
            <v>2558/10</v>
          </cell>
          <cell r="B297" t="str">
            <v>Vestiário Eletricista e Garagens para SD/DV</v>
          </cell>
          <cell r="C297" t="str">
            <v>PEP</v>
          </cell>
          <cell r="D297">
            <v>20</v>
          </cell>
          <cell r="E297">
            <v>40</v>
          </cell>
          <cell r="F297">
            <v>40</v>
          </cell>
          <cell r="G297">
            <v>41.10801</v>
          </cell>
          <cell r="H297">
            <v>0</v>
          </cell>
          <cell r="I297">
            <v>0</v>
          </cell>
          <cell r="J297">
            <v>0</v>
          </cell>
          <cell r="K297">
            <v>0</v>
          </cell>
          <cell r="L297">
            <v>0</v>
          </cell>
          <cell r="M297">
            <v>0</v>
          </cell>
          <cell r="N297">
            <v>0</v>
          </cell>
          <cell r="O297">
            <v>0</v>
          </cell>
          <cell r="P297">
            <v>141.10800999999998</v>
          </cell>
          <cell r="Q297">
            <v>141.10800999999998</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129.108</v>
          </cell>
          <cell r="AG297">
            <v>0</v>
          </cell>
          <cell r="AH297">
            <v>0</v>
          </cell>
          <cell r="AI297">
            <v>0</v>
          </cell>
          <cell r="AJ297">
            <v>0</v>
          </cell>
          <cell r="AK297">
            <v>0</v>
          </cell>
          <cell r="AL297">
            <v>0</v>
          </cell>
          <cell r="AM297">
            <v>0</v>
          </cell>
          <cell r="AN297">
            <v>0</v>
          </cell>
          <cell r="AO297">
            <v>0</v>
          </cell>
          <cell r="AP297">
            <v>0</v>
          </cell>
          <cell r="AQ297">
            <v>0</v>
          </cell>
          <cell r="AR297">
            <v>129.108</v>
          </cell>
          <cell r="AS297">
            <v>129.108</v>
          </cell>
          <cell r="AT297">
            <v>129.10801000000001</v>
          </cell>
          <cell r="AU297" t="str">
            <v>JUN/12</v>
          </cell>
          <cell r="AV297" t="str">
            <v>Eron Lopes Pereira</v>
          </cell>
        </row>
        <row r="298">
          <cell r="A298" t="str">
            <v>2563/10</v>
          </cell>
          <cell r="B298" t="str">
            <v>Subsistema de Disco - STORAGE</v>
          </cell>
          <cell r="C298" t="str">
            <v>PEP</v>
          </cell>
          <cell r="D298">
            <v>0</v>
          </cell>
          <cell r="E298">
            <v>0</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-810.87598000000003</v>
          </cell>
          <cell r="W298">
            <v>0</v>
          </cell>
          <cell r="X298">
            <v>0</v>
          </cell>
          <cell r="Y298">
            <v>0</v>
          </cell>
          <cell r="Z298">
            <v>0</v>
          </cell>
          <cell r="AA298">
            <v>0</v>
          </cell>
          <cell r="AB298">
            <v>0</v>
          </cell>
          <cell r="AC298">
            <v>0</v>
          </cell>
          <cell r="AD298">
            <v>-810.87598000000003</v>
          </cell>
          <cell r="AE298">
            <v>-810.87598000000003</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t="str">
            <v>JUN/12</v>
          </cell>
          <cell r="AV298" t="str">
            <v>Rogério Elias Reis</v>
          </cell>
        </row>
        <row r="299">
          <cell r="A299" t="str">
            <v>2565/10</v>
          </cell>
          <cell r="B299" t="str">
            <v>Reforços de Transmissão - Ciclo 2010/2013</v>
          </cell>
          <cell r="C299" t="str">
            <v>ADI</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t="str">
            <v>JUN/12</v>
          </cell>
          <cell r="AV299" t="str">
            <v>Fredstwon Reis Pereira</v>
          </cell>
        </row>
        <row r="300">
          <cell r="A300" t="str">
            <v>2565/10</v>
          </cell>
          <cell r="B300" t="str">
            <v>Reforços de Transmissão - Ciclo 2010/2013</v>
          </cell>
          <cell r="C300" t="str">
            <v>PEP</v>
          </cell>
          <cell r="D300">
            <v>9763.9338299999963</v>
          </cell>
          <cell r="E300">
            <v>1402.4390299999998</v>
          </cell>
          <cell r="F300">
            <v>2443.6402600000001</v>
          </cell>
          <cell r="G300">
            <v>1264.9462699999997</v>
          </cell>
          <cell r="H300">
            <v>2211.8646699999999</v>
          </cell>
          <cell r="I300">
            <v>3327.5171100000002</v>
          </cell>
          <cell r="J300">
            <v>2455.7045400000002</v>
          </cell>
          <cell r="K300">
            <v>1923.1127199999999</v>
          </cell>
          <cell r="L300">
            <v>1289.6772100000001</v>
          </cell>
          <cell r="M300">
            <v>1288.1043599999998</v>
          </cell>
          <cell r="N300">
            <v>781.46826999999996</v>
          </cell>
          <cell r="O300">
            <v>1019.52265</v>
          </cell>
          <cell r="P300">
            <v>20414.34117</v>
          </cell>
          <cell r="Q300">
            <v>29171.930919999995</v>
          </cell>
          <cell r="R300">
            <v>9644.2726099999963</v>
          </cell>
          <cell r="S300">
            <v>1402.4390299999998</v>
          </cell>
          <cell r="T300">
            <v>2308.6001899999997</v>
          </cell>
          <cell r="U300">
            <v>1108.6078499999999</v>
          </cell>
          <cell r="V300">
            <v>2129.7718599999998</v>
          </cell>
          <cell r="W300">
            <v>1044.96119</v>
          </cell>
          <cell r="X300">
            <v>0</v>
          </cell>
          <cell r="Y300">
            <v>0</v>
          </cell>
          <cell r="Z300">
            <v>0</v>
          </cell>
          <cell r="AA300">
            <v>0</v>
          </cell>
          <cell r="AB300">
            <v>0</v>
          </cell>
          <cell r="AC300">
            <v>0</v>
          </cell>
          <cell r="AD300">
            <v>17638.652729999998</v>
          </cell>
          <cell r="AE300">
            <v>17638.652729999998</v>
          </cell>
          <cell r="AF300">
            <v>3069.5186600000006</v>
          </cell>
          <cell r="AG300">
            <v>1270.8886</v>
          </cell>
          <cell r="AH300">
            <v>865.01032999999995</v>
          </cell>
          <cell r="AI300">
            <v>109.48863999999999</v>
          </cell>
          <cell r="AJ300">
            <v>43.364260000000002</v>
          </cell>
          <cell r="AK300">
            <v>2083.3134500000001</v>
          </cell>
          <cell r="AL300">
            <v>210.09874999999997</v>
          </cell>
          <cell r="AM300">
            <v>110.87739999999999</v>
          </cell>
          <cell r="AN300">
            <v>368.72</v>
          </cell>
          <cell r="AO300">
            <v>0</v>
          </cell>
          <cell r="AP300">
            <v>0</v>
          </cell>
          <cell r="AQ300">
            <v>16.395630000000001</v>
          </cell>
          <cell r="AR300">
            <v>7441.5839399999995</v>
          </cell>
          <cell r="AS300">
            <v>8147.6757200000002</v>
          </cell>
          <cell r="AT300">
            <v>28341.060569999976</v>
          </cell>
          <cell r="AU300" t="str">
            <v>JUN/12</v>
          </cell>
          <cell r="AV300" t="str">
            <v>Fredstwon Reis Pereira</v>
          </cell>
        </row>
        <row r="301">
          <cell r="A301" t="str">
            <v>2573/10</v>
          </cell>
          <cell r="B301" t="str">
            <v>SE Botelhos - Ampliação</v>
          </cell>
          <cell r="C301" t="str">
            <v>PEP</v>
          </cell>
          <cell r="D301">
            <v>775.32810000000006</v>
          </cell>
          <cell r="E301">
            <v>789.80050000000006</v>
          </cell>
          <cell r="F301">
            <v>788.5920000000001</v>
          </cell>
          <cell r="G301">
            <v>435.84757000000002</v>
          </cell>
          <cell r="H301">
            <v>324.62286</v>
          </cell>
          <cell r="I301">
            <v>94.319429999999997</v>
          </cell>
          <cell r="J301">
            <v>94.319419999999994</v>
          </cell>
          <cell r="K301">
            <v>94.319429999999997</v>
          </cell>
          <cell r="L301">
            <v>94.319419999999994</v>
          </cell>
          <cell r="M301">
            <v>94.319419999999994</v>
          </cell>
          <cell r="N301">
            <v>94.319429999999997</v>
          </cell>
          <cell r="O301">
            <v>94.319419999999994</v>
          </cell>
          <cell r="P301">
            <v>3208.5104600000004</v>
          </cell>
          <cell r="Q301">
            <v>3774.4270000000006</v>
          </cell>
          <cell r="R301">
            <v>69.088010000000011</v>
          </cell>
          <cell r="S301">
            <v>117.83745999999999</v>
          </cell>
          <cell r="T301">
            <v>281.29775999999998</v>
          </cell>
          <cell r="U301">
            <v>74.883860000000027</v>
          </cell>
          <cell r="V301">
            <v>192.51106999999999</v>
          </cell>
          <cell r="W301">
            <v>222.28775000000002</v>
          </cell>
          <cell r="X301">
            <v>0</v>
          </cell>
          <cell r="Y301">
            <v>0</v>
          </cell>
          <cell r="Z301">
            <v>0</v>
          </cell>
          <cell r="AA301">
            <v>0</v>
          </cell>
          <cell r="AB301">
            <v>0</v>
          </cell>
          <cell r="AC301">
            <v>0</v>
          </cell>
          <cell r="AD301">
            <v>957.90591000000006</v>
          </cell>
          <cell r="AE301">
            <v>957.90591000000006</v>
          </cell>
          <cell r="AF301">
            <v>48.323660000000004</v>
          </cell>
          <cell r="AG301">
            <v>43.460080000000005</v>
          </cell>
          <cell r="AH301">
            <v>5.0000000000000002E-5</v>
          </cell>
          <cell r="AI301">
            <v>318.45296999999999</v>
          </cell>
          <cell r="AJ301">
            <v>231.24008999999998</v>
          </cell>
          <cell r="AK301">
            <v>190.41238999999999</v>
          </cell>
          <cell r="AL301">
            <v>169.62143</v>
          </cell>
          <cell r="AM301">
            <v>76.124750000000006</v>
          </cell>
          <cell r="AN301">
            <v>0</v>
          </cell>
          <cell r="AO301">
            <v>2.3039999999999998E-2</v>
          </cell>
          <cell r="AP301">
            <v>0</v>
          </cell>
          <cell r="AQ301">
            <v>0</v>
          </cell>
          <cell r="AR301">
            <v>831.88924000000009</v>
          </cell>
          <cell r="AS301">
            <v>1077.6584600000001</v>
          </cell>
          <cell r="AT301">
            <v>3774.4270000000001</v>
          </cell>
          <cell r="AU301" t="str">
            <v>JUN/12</v>
          </cell>
          <cell r="AV301" t="str">
            <v>Ricardo José Charbel</v>
          </cell>
        </row>
        <row r="302">
          <cell r="A302" t="str">
            <v>2576/10</v>
          </cell>
          <cell r="B302" t="str">
            <v>SWITCH para Consolidação de SAP - STORAGE Área</v>
          </cell>
          <cell r="C302" t="str">
            <v>PEP</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-134.80636000000001</v>
          </cell>
          <cell r="W302">
            <v>0</v>
          </cell>
          <cell r="X302">
            <v>0</v>
          </cell>
          <cell r="Y302">
            <v>0</v>
          </cell>
          <cell r="Z302">
            <v>0</v>
          </cell>
          <cell r="AA302">
            <v>0</v>
          </cell>
          <cell r="AB302">
            <v>0</v>
          </cell>
          <cell r="AC302">
            <v>0</v>
          </cell>
          <cell r="AD302">
            <v>-134.80636000000001</v>
          </cell>
          <cell r="AE302">
            <v>-134.80636000000001</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t="str">
            <v>JUN/12</v>
          </cell>
          <cell r="AV302" t="str">
            <v>Rogério Elias Reis</v>
          </cell>
        </row>
        <row r="303">
          <cell r="A303" t="str">
            <v>2578/10</v>
          </cell>
          <cell r="B303" t="str">
            <v>CFTV Hangar</v>
          </cell>
          <cell r="C303" t="str">
            <v>ORD</v>
          </cell>
          <cell r="D303">
            <v>0</v>
          </cell>
          <cell r="E303">
            <v>0</v>
          </cell>
          <cell r="F303">
            <v>53</v>
          </cell>
          <cell r="G303">
            <v>0</v>
          </cell>
          <cell r="H303">
            <v>0</v>
          </cell>
          <cell r="I303">
            <v>0</v>
          </cell>
          <cell r="J303">
            <v>0</v>
          </cell>
          <cell r="K303">
            <v>0</v>
          </cell>
          <cell r="L303">
            <v>0</v>
          </cell>
          <cell r="M303">
            <v>0</v>
          </cell>
          <cell r="N303">
            <v>0</v>
          </cell>
          <cell r="O303">
            <v>0</v>
          </cell>
          <cell r="P303">
            <v>53</v>
          </cell>
          <cell r="Q303">
            <v>53</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39.827800000000003</v>
          </cell>
          <cell r="AP303">
            <v>0</v>
          </cell>
          <cell r="AQ303">
            <v>0</v>
          </cell>
          <cell r="AR303">
            <v>0</v>
          </cell>
          <cell r="AS303">
            <v>39.827800000000003</v>
          </cell>
          <cell r="AT303">
            <v>53</v>
          </cell>
          <cell r="AU303" t="str">
            <v>JUN/12</v>
          </cell>
          <cell r="AV303" t="str">
            <v>Cícero de Almeida Batista</v>
          </cell>
        </row>
        <row r="304">
          <cell r="A304" t="str">
            <v>2580/10</v>
          </cell>
          <cell r="B304" t="str">
            <v>Servidor para Ambiente SAP BW Accelerator</v>
          </cell>
          <cell r="C304" t="str">
            <v>PEP</v>
          </cell>
          <cell r="D304">
            <v>0</v>
          </cell>
          <cell r="E304">
            <v>0</v>
          </cell>
          <cell r="F304">
            <v>0</v>
          </cell>
          <cell r="G304">
            <v>1361.62</v>
          </cell>
          <cell r="H304">
            <v>0</v>
          </cell>
          <cell r="I304">
            <v>0</v>
          </cell>
          <cell r="J304">
            <v>0</v>
          </cell>
          <cell r="K304">
            <v>0</v>
          </cell>
          <cell r="L304">
            <v>0</v>
          </cell>
          <cell r="M304">
            <v>0</v>
          </cell>
          <cell r="N304">
            <v>0</v>
          </cell>
          <cell r="O304">
            <v>0</v>
          </cell>
          <cell r="P304">
            <v>1361.62</v>
          </cell>
          <cell r="Q304">
            <v>1361.62</v>
          </cell>
          <cell r="R304">
            <v>0</v>
          </cell>
          <cell r="S304">
            <v>41.57</v>
          </cell>
          <cell r="T304">
            <v>0</v>
          </cell>
          <cell r="U304">
            <v>0</v>
          </cell>
          <cell r="V304">
            <v>0</v>
          </cell>
          <cell r="W304">
            <v>0</v>
          </cell>
          <cell r="X304">
            <v>0</v>
          </cell>
          <cell r="Y304">
            <v>0</v>
          </cell>
          <cell r="Z304">
            <v>0</v>
          </cell>
          <cell r="AA304">
            <v>0</v>
          </cell>
          <cell r="AB304">
            <v>0</v>
          </cell>
          <cell r="AC304">
            <v>0</v>
          </cell>
          <cell r="AD304">
            <v>41.57</v>
          </cell>
          <cell r="AE304">
            <v>41.57</v>
          </cell>
          <cell r="AF304">
            <v>0</v>
          </cell>
          <cell r="AG304">
            <v>0</v>
          </cell>
          <cell r="AH304">
            <v>0</v>
          </cell>
          <cell r="AI304">
            <v>548.63035000000002</v>
          </cell>
          <cell r="AJ304">
            <v>0</v>
          </cell>
          <cell r="AK304">
            <v>0</v>
          </cell>
          <cell r="AL304">
            <v>0</v>
          </cell>
          <cell r="AM304">
            <v>0</v>
          </cell>
          <cell r="AN304">
            <v>201.62313</v>
          </cell>
          <cell r="AO304">
            <v>0</v>
          </cell>
          <cell r="AP304">
            <v>0</v>
          </cell>
          <cell r="AQ304">
            <v>0</v>
          </cell>
          <cell r="AR304">
            <v>548.63035000000002</v>
          </cell>
          <cell r="AS304">
            <v>750.25348000000008</v>
          </cell>
          <cell r="AT304">
            <v>1361.62</v>
          </cell>
          <cell r="AU304" t="str">
            <v>JUN/12</v>
          </cell>
          <cell r="AV304" t="str">
            <v>Rogério Elias Reis</v>
          </cell>
        </row>
        <row r="305">
          <cell r="A305" t="str">
            <v>2582/10</v>
          </cell>
          <cell r="B305" t="str">
            <v>UHE São Simão - Reforma e Modernização</v>
          </cell>
          <cell r="C305" t="str">
            <v>ADI</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3682.12</v>
          </cell>
          <cell r="U305">
            <v>9317.8799999999956</v>
          </cell>
          <cell r="V305">
            <v>0</v>
          </cell>
          <cell r="W305">
            <v>0</v>
          </cell>
          <cell r="X305">
            <v>0</v>
          </cell>
          <cell r="Y305">
            <v>0</v>
          </cell>
          <cell r="Z305">
            <v>0</v>
          </cell>
          <cell r="AA305">
            <v>0</v>
          </cell>
          <cell r="AB305">
            <v>0</v>
          </cell>
          <cell r="AC305">
            <v>0</v>
          </cell>
          <cell r="AD305">
            <v>13000</v>
          </cell>
          <cell r="AE305">
            <v>13000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t="str">
            <v>JUN/12</v>
          </cell>
          <cell r="AV305" t="str">
            <v>Cornélio Antônio Pereira</v>
          </cell>
        </row>
        <row r="306">
          <cell r="A306" t="str">
            <v>2582/10</v>
          </cell>
          <cell r="B306" t="str">
            <v>UHE São Simão - Reforma e Modernização</v>
          </cell>
          <cell r="C306" t="str">
            <v>PEP</v>
          </cell>
          <cell r="D306">
            <v>92.188450000000003</v>
          </cell>
          <cell r="E306">
            <v>82.363979999999998</v>
          </cell>
          <cell r="F306">
            <v>286.37859000000003</v>
          </cell>
          <cell r="G306">
            <v>126.66256</v>
          </cell>
          <cell r="H306">
            <v>613.17356000000007</v>
          </cell>
          <cell r="I306">
            <v>3026.9866299999999</v>
          </cell>
          <cell r="J306">
            <v>1168.15968</v>
          </cell>
          <cell r="K306">
            <v>1638.45631</v>
          </cell>
          <cell r="L306">
            <v>3521.5955200000003</v>
          </cell>
          <cell r="M306">
            <v>13437.292030000001</v>
          </cell>
          <cell r="N306">
            <v>655.03021999999987</v>
          </cell>
          <cell r="O306">
            <v>22185.962929999998</v>
          </cell>
          <cell r="P306">
            <v>4227.7537699999993</v>
          </cell>
          <cell r="Q306">
            <v>46834.250459999996</v>
          </cell>
          <cell r="R306">
            <v>92.188450000000003</v>
          </cell>
          <cell r="S306">
            <v>82.363980000000012</v>
          </cell>
          <cell r="T306">
            <v>286.37859000000003</v>
          </cell>
          <cell r="U306">
            <v>108.36929000000001</v>
          </cell>
          <cell r="V306">
            <v>613.17356000000007</v>
          </cell>
          <cell r="W306">
            <v>179.59144999999998</v>
          </cell>
          <cell r="X306">
            <v>0</v>
          </cell>
          <cell r="Y306">
            <v>0</v>
          </cell>
          <cell r="Z306">
            <v>0</v>
          </cell>
          <cell r="AA306">
            <v>0</v>
          </cell>
          <cell r="AB306">
            <v>0</v>
          </cell>
          <cell r="AC306">
            <v>0</v>
          </cell>
          <cell r="AD306">
            <v>1362.0653199999999</v>
          </cell>
          <cell r="AE306">
            <v>1362.0653199999999</v>
          </cell>
          <cell r="AF306">
            <v>667.76619999999991</v>
          </cell>
          <cell r="AG306">
            <v>0</v>
          </cell>
          <cell r="AH306">
            <v>307.66722999999996</v>
          </cell>
          <cell r="AI306">
            <v>0</v>
          </cell>
          <cell r="AJ306">
            <v>507.12266</v>
          </cell>
          <cell r="AK306">
            <v>2.5299999999999997E-3</v>
          </cell>
          <cell r="AL306">
            <v>268.84961000000004</v>
          </cell>
          <cell r="AM306">
            <v>13.670909999999999</v>
          </cell>
          <cell r="AN306">
            <v>0</v>
          </cell>
          <cell r="AO306">
            <v>0</v>
          </cell>
          <cell r="AP306">
            <v>39033.01314000001</v>
          </cell>
          <cell r="AQ306">
            <v>475.49407000000002</v>
          </cell>
          <cell r="AR306">
            <v>1482.55862</v>
          </cell>
          <cell r="AS306">
            <v>41273.586350000012</v>
          </cell>
          <cell r="AT306">
            <v>46834.250460000003</v>
          </cell>
          <cell r="AU306" t="str">
            <v>JUN/12</v>
          </cell>
          <cell r="AV306" t="str">
            <v>Cornélio Antônio Pereira</v>
          </cell>
        </row>
        <row r="307">
          <cell r="A307" t="str">
            <v>2583/10</v>
          </cell>
          <cell r="B307" t="str">
            <v>Medidores Eletrônicos p/ Atendimento Consumidores Livres</v>
          </cell>
          <cell r="C307" t="str">
            <v>PEP</v>
          </cell>
          <cell r="D307">
            <v>0</v>
          </cell>
          <cell r="E307">
            <v>0</v>
          </cell>
          <cell r="F307">
            <v>0</v>
          </cell>
          <cell r="G307">
            <v>0</v>
          </cell>
          <cell r="H307">
            <v>0</v>
          </cell>
          <cell r="I307">
            <v>600</v>
          </cell>
          <cell r="J307">
            <v>0</v>
          </cell>
          <cell r="K307">
            <v>0</v>
          </cell>
          <cell r="L307">
            <v>0</v>
          </cell>
          <cell r="M307">
            <v>0</v>
          </cell>
          <cell r="N307">
            <v>0</v>
          </cell>
          <cell r="O307">
            <v>0</v>
          </cell>
          <cell r="P307">
            <v>600</v>
          </cell>
          <cell r="Q307">
            <v>600</v>
          </cell>
          <cell r="R307">
            <v>0</v>
          </cell>
          <cell r="S307">
            <v>0</v>
          </cell>
          <cell r="T307">
            <v>54</v>
          </cell>
          <cell r="U307">
            <v>0</v>
          </cell>
          <cell r="V307">
            <v>161.98611</v>
          </cell>
          <cell r="W307">
            <v>323.97210999999999</v>
          </cell>
          <cell r="X307">
            <v>0</v>
          </cell>
          <cell r="Y307">
            <v>0</v>
          </cell>
          <cell r="Z307">
            <v>0</v>
          </cell>
          <cell r="AA307">
            <v>0</v>
          </cell>
          <cell r="AB307">
            <v>0</v>
          </cell>
          <cell r="AC307">
            <v>0</v>
          </cell>
          <cell r="AD307">
            <v>539.95821999999998</v>
          </cell>
          <cell r="AE307">
            <v>539.95821999999998</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600</v>
          </cell>
          <cell r="AU307" t="str">
            <v>JUN/12</v>
          </cell>
          <cell r="AV307" t="str">
            <v>Rosenildo Ramos de Vasconcelos</v>
          </cell>
        </row>
        <row r="308">
          <cell r="A308" t="str">
            <v>2587/10</v>
          </cell>
          <cell r="B308" t="str">
            <v>Adequação Ambiental de Oficina em Varginha</v>
          </cell>
          <cell r="C308" t="str">
            <v>PEP</v>
          </cell>
          <cell r="D308">
            <v>0</v>
          </cell>
          <cell r="E308">
            <v>45</v>
          </cell>
          <cell r="F308">
            <v>0</v>
          </cell>
          <cell r="G308">
            <v>0</v>
          </cell>
          <cell r="H308">
            <v>0</v>
          </cell>
          <cell r="I308">
            <v>0</v>
          </cell>
          <cell r="J308">
            <v>0</v>
          </cell>
          <cell r="K308">
            <v>0</v>
          </cell>
          <cell r="L308">
            <v>0</v>
          </cell>
          <cell r="M308">
            <v>0</v>
          </cell>
          <cell r="N308">
            <v>0</v>
          </cell>
          <cell r="O308">
            <v>0</v>
          </cell>
          <cell r="P308">
            <v>45</v>
          </cell>
          <cell r="Q308">
            <v>45</v>
          </cell>
          <cell r="R308">
            <v>0.58852000000000004</v>
          </cell>
          <cell r="S308">
            <v>33.438159999999996</v>
          </cell>
          <cell r="T308">
            <v>6.9577900000000001</v>
          </cell>
          <cell r="U308">
            <v>0</v>
          </cell>
          <cell r="V308">
            <v>0</v>
          </cell>
          <cell r="W308">
            <v>0</v>
          </cell>
          <cell r="X308">
            <v>0</v>
          </cell>
          <cell r="Y308">
            <v>0</v>
          </cell>
          <cell r="Z308">
            <v>0</v>
          </cell>
          <cell r="AA308">
            <v>0</v>
          </cell>
          <cell r="AB308">
            <v>0</v>
          </cell>
          <cell r="AC308">
            <v>0</v>
          </cell>
          <cell r="AD308">
            <v>40.984469999999988</v>
          </cell>
          <cell r="AE308">
            <v>40.984469999999988</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45</v>
          </cell>
          <cell r="AU308" t="str">
            <v>JUN/12</v>
          </cell>
          <cell r="AV308" t="str">
            <v>Breno Sérgio Lessa Moreira</v>
          </cell>
        </row>
        <row r="309">
          <cell r="A309" t="str">
            <v>2588/10</v>
          </cell>
          <cell r="B309" t="str">
            <v>Projeto Prisma - GT</v>
          </cell>
          <cell r="C309" t="str">
            <v>PEP</v>
          </cell>
          <cell r="D309">
            <v>0</v>
          </cell>
          <cell r="E309">
            <v>3.1669999999999998</v>
          </cell>
          <cell r="F309">
            <v>0.6</v>
          </cell>
          <cell r="G309">
            <v>0</v>
          </cell>
          <cell r="H309">
            <v>18.643249999999998</v>
          </cell>
          <cell r="I309">
            <v>1269.6663100000001</v>
          </cell>
          <cell r="J309">
            <v>122.80544</v>
          </cell>
          <cell r="K309">
            <v>97.369</v>
          </cell>
          <cell r="L309">
            <v>97.369</v>
          </cell>
          <cell r="M309">
            <v>534.43700000000001</v>
          </cell>
          <cell r="N309">
            <v>78.049000000000007</v>
          </cell>
          <cell r="O309">
            <v>0</v>
          </cell>
          <cell r="P309">
            <v>1292.07656</v>
          </cell>
          <cell r="Q309">
            <v>2222.1059999999998</v>
          </cell>
          <cell r="R309">
            <v>0</v>
          </cell>
          <cell r="S309">
            <v>3.1669999999999998</v>
          </cell>
          <cell r="T309">
            <v>0</v>
          </cell>
          <cell r="U309">
            <v>0</v>
          </cell>
          <cell r="V309">
            <v>20.22681</v>
          </cell>
          <cell r="W309">
            <v>25</v>
          </cell>
          <cell r="X309">
            <v>0</v>
          </cell>
          <cell r="Y309">
            <v>0</v>
          </cell>
          <cell r="Z309">
            <v>0</v>
          </cell>
          <cell r="AA309">
            <v>0</v>
          </cell>
          <cell r="AB309">
            <v>0</v>
          </cell>
          <cell r="AC309">
            <v>0</v>
          </cell>
          <cell r="AD309">
            <v>48.393810000000002</v>
          </cell>
          <cell r="AE309">
            <v>48.393810000000002</v>
          </cell>
          <cell r="AF309">
            <v>0</v>
          </cell>
          <cell r="AG309">
            <v>0</v>
          </cell>
          <cell r="AH309">
            <v>0</v>
          </cell>
          <cell r="AI309">
            <v>0</v>
          </cell>
          <cell r="AJ309">
            <v>0</v>
          </cell>
          <cell r="AK309">
            <v>322</v>
          </cell>
          <cell r="AL309">
            <v>23.913599999999999</v>
          </cell>
          <cell r="AM309">
            <v>0</v>
          </cell>
          <cell r="AN309">
            <v>59.874580000000002</v>
          </cell>
          <cell r="AO309">
            <v>0</v>
          </cell>
          <cell r="AP309">
            <v>0</v>
          </cell>
          <cell r="AQ309">
            <v>0</v>
          </cell>
          <cell r="AR309">
            <v>322</v>
          </cell>
          <cell r="AS309">
            <v>405.78817999999995</v>
          </cell>
          <cell r="AT309">
            <v>2222.1060000000002</v>
          </cell>
          <cell r="AU309" t="str">
            <v>JUN/12</v>
          </cell>
          <cell r="AV309" t="str">
            <v>Wantuil Dionísio Teixeira</v>
          </cell>
        </row>
        <row r="310">
          <cell r="A310" t="str">
            <v>2592/10</v>
          </cell>
          <cell r="B310" t="str">
            <v>Caixa de Som Acústica para LI/LA</v>
          </cell>
          <cell r="C310" t="str">
            <v>ORD</v>
          </cell>
          <cell r="D310">
            <v>0</v>
          </cell>
          <cell r="E310">
            <v>0.1</v>
          </cell>
          <cell r="F310">
            <v>0</v>
          </cell>
          <cell r="G310">
            <v>0</v>
          </cell>
          <cell r="H310">
            <v>0</v>
          </cell>
          <cell r="I310">
            <v>0</v>
          </cell>
          <cell r="J310">
            <v>1.9</v>
          </cell>
          <cell r="K310">
            <v>0</v>
          </cell>
          <cell r="L310">
            <v>0</v>
          </cell>
          <cell r="M310">
            <v>0</v>
          </cell>
          <cell r="N310">
            <v>0</v>
          </cell>
          <cell r="O310">
            <v>0</v>
          </cell>
          <cell r="P310">
            <v>0.1</v>
          </cell>
          <cell r="Q310">
            <v>2</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1.81</v>
          </cell>
          <cell r="AM310">
            <v>0</v>
          </cell>
          <cell r="AN310">
            <v>0</v>
          </cell>
          <cell r="AO310">
            <v>0</v>
          </cell>
          <cell r="AP310">
            <v>0</v>
          </cell>
          <cell r="AQ310">
            <v>0</v>
          </cell>
          <cell r="AR310">
            <v>0</v>
          </cell>
          <cell r="AS310">
            <v>1.81</v>
          </cell>
          <cell r="AT310">
            <v>2</v>
          </cell>
          <cell r="AU310" t="str">
            <v>JUN/12</v>
          </cell>
          <cell r="AV310" t="str">
            <v>Luiz Cláudio Cenizio dos Santos</v>
          </cell>
        </row>
        <row r="311">
          <cell r="A311" t="str">
            <v>2593/10</v>
          </cell>
          <cell r="B311" t="str">
            <v>Máquinas e Equipamentos para a DDC</v>
          </cell>
          <cell r="C311" t="str">
            <v>PEP</v>
          </cell>
          <cell r="D311">
            <v>0</v>
          </cell>
          <cell r="E311">
            <v>23.053879999999999</v>
          </cell>
          <cell r="F311">
            <v>7.9801400000000005</v>
          </cell>
          <cell r="G311">
            <v>23.053879999999999</v>
          </cell>
          <cell r="H311">
            <v>0</v>
          </cell>
          <cell r="I311">
            <v>0</v>
          </cell>
          <cell r="J311">
            <v>0</v>
          </cell>
          <cell r="K311">
            <v>0</v>
          </cell>
          <cell r="L311">
            <v>0</v>
          </cell>
          <cell r="M311">
            <v>0</v>
          </cell>
          <cell r="N311">
            <v>0</v>
          </cell>
          <cell r="O311">
            <v>0</v>
          </cell>
          <cell r="P311">
            <v>54.087900000000005</v>
          </cell>
          <cell r="Q311">
            <v>54.087900000000005</v>
          </cell>
          <cell r="R311">
            <v>-0.15</v>
          </cell>
          <cell r="S311">
            <v>1.089</v>
          </cell>
          <cell r="T311">
            <v>0</v>
          </cell>
          <cell r="U311">
            <v>0</v>
          </cell>
          <cell r="V311">
            <v>2.0369999999999999</v>
          </cell>
          <cell r="W311">
            <v>6.2</v>
          </cell>
          <cell r="X311">
            <v>0</v>
          </cell>
          <cell r="Y311">
            <v>0</v>
          </cell>
          <cell r="Z311">
            <v>0</v>
          </cell>
          <cell r="AA311">
            <v>0</v>
          </cell>
          <cell r="AB311">
            <v>0</v>
          </cell>
          <cell r="AC311">
            <v>0</v>
          </cell>
          <cell r="AD311">
            <v>9.1760000000000002</v>
          </cell>
          <cell r="AE311">
            <v>9.1760000000000002</v>
          </cell>
          <cell r="AF311">
            <v>0</v>
          </cell>
          <cell r="AG311">
            <v>0</v>
          </cell>
          <cell r="AH311">
            <v>0</v>
          </cell>
          <cell r="AI311">
            <v>0</v>
          </cell>
          <cell r="AJ311">
            <v>0</v>
          </cell>
          <cell r="AK311">
            <v>0</v>
          </cell>
          <cell r="AL311">
            <v>17.920000000000002</v>
          </cell>
          <cell r="AM311">
            <v>0</v>
          </cell>
          <cell r="AN311">
            <v>0</v>
          </cell>
          <cell r="AO311">
            <v>0</v>
          </cell>
          <cell r="AP311">
            <v>6.6950000000000003</v>
          </cell>
          <cell r="AQ311">
            <v>0</v>
          </cell>
          <cell r="AR311">
            <v>0</v>
          </cell>
          <cell r="AS311">
            <v>24.615000000000002</v>
          </cell>
          <cell r="AT311">
            <v>54.087900000000005</v>
          </cell>
          <cell r="AU311" t="str">
            <v>JUN/12</v>
          </cell>
          <cell r="AV311" t="str">
            <v>Eron Lopes Pereira</v>
          </cell>
        </row>
        <row r="312">
          <cell r="A312" t="str">
            <v>2594/10</v>
          </cell>
          <cell r="B312" t="str">
            <v>Equipamentos para GEOMAPE - G</v>
          </cell>
          <cell r="C312" t="str">
            <v>ORD</v>
          </cell>
          <cell r="D312">
            <v>0</v>
          </cell>
          <cell r="E312">
            <v>0</v>
          </cell>
          <cell r="F312">
            <v>0</v>
          </cell>
          <cell r="G312">
            <v>0</v>
          </cell>
          <cell r="H312">
            <v>0</v>
          </cell>
          <cell r="I312">
            <v>9</v>
          </cell>
          <cell r="J312">
            <v>0</v>
          </cell>
          <cell r="K312">
            <v>0</v>
          </cell>
          <cell r="L312">
            <v>0</v>
          </cell>
          <cell r="M312">
            <v>0</v>
          </cell>
          <cell r="N312">
            <v>0</v>
          </cell>
          <cell r="O312">
            <v>0</v>
          </cell>
          <cell r="P312">
            <v>9</v>
          </cell>
          <cell r="Q312">
            <v>9</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9</v>
          </cell>
          <cell r="AU312" t="str">
            <v>JUN/12</v>
          </cell>
          <cell r="AV312" t="str">
            <v>Lucas de Souza Lima</v>
          </cell>
        </row>
        <row r="313">
          <cell r="A313" t="str">
            <v>2595/10</v>
          </cell>
          <cell r="B313" t="str">
            <v>Equipamentos para GEOMAPE - D</v>
          </cell>
          <cell r="C313" t="str">
            <v>ORD</v>
          </cell>
          <cell r="D313">
            <v>0</v>
          </cell>
          <cell r="E313">
            <v>0</v>
          </cell>
          <cell r="F313">
            <v>0</v>
          </cell>
          <cell r="G313">
            <v>150</v>
          </cell>
          <cell r="H313">
            <v>122</v>
          </cell>
          <cell r="I313">
            <v>122</v>
          </cell>
          <cell r="J313">
            <v>0</v>
          </cell>
          <cell r="K313">
            <v>0</v>
          </cell>
          <cell r="L313">
            <v>0</v>
          </cell>
          <cell r="M313">
            <v>0</v>
          </cell>
          <cell r="N313">
            <v>0</v>
          </cell>
          <cell r="O313">
            <v>0</v>
          </cell>
          <cell r="P313">
            <v>394</v>
          </cell>
          <cell r="Q313">
            <v>394</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394</v>
          </cell>
          <cell r="AU313" t="str">
            <v>JUN/12</v>
          </cell>
          <cell r="AV313" t="str">
            <v>Lucas de Souza Lima</v>
          </cell>
        </row>
        <row r="314">
          <cell r="A314" t="str">
            <v>2596/10</v>
          </cell>
          <cell r="B314" t="str">
            <v>Recursos Pedagógicos e Instrucionais para a UNIVERCEMIG</v>
          </cell>
          <cell r="C314" t="str">
            <v>ORD</v>
          </cell>
          <cell r="D314">
            <v>0.16700000000000001</v>
          </cell>
          <cell r="E314">
            <v>0.16600000000000001</v>
          </cell>
          <cell r="F314">
            <v>0.16700000000000001</v>
          </cell>
          <cell r="G314">
            <v>0.16700000000000001</v>
          </cell>
          <cell r="H314">
            <v>0.16600000000000001</v>
          </cell>
          <cell r="I314">
            <v>82.619320000000002</v>
          </cell>
          <cell r="J314">
            <v>0.16700000000000001</v>
          </cell>
          <cell r="K314">
            <v>0.16600000000000001</v>
          </cell>
          <cell r="L314">
            <v>0.16700000000000001</v>
          </cell>
          <cell r="M314">
            <v>0.16700000000000001</v>
          </cell>
          <cell r="N314">
            <v>0.16600000000000001</v>
          </cell>
          <cell r="O314">
            <v>0.16700000000000001</v>
          </cell>
          <cell r="P314">
            <v>83.45232</v>
          </cell>
          <cell r="Q314">
            <v>84.45232</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84.45232</v>
          </cell>
          <cell r="AU314" t="str">
            <v>JUN/12</v>
          </cell>
          <cell r="AV314" t="str">
            <v>Carlos Renato França Maciel</v>
          </cell>
        </row>
        <row r="315">
          <cell r="A315" t="str">
            <v>2598/10</v>
          </cell>
          <cell r="B315" t="str">
            <v>SE Arinos - Ampliação</v>
          </cell>
          <cell r="C315" t="str">
            <v>PEP</v>
          </cell>
          <cell r="D315">
            <v>898.98041000000001</v>
          </cell>
          <cell r="E315">
            <v>723.32353999999998</v>
          </cell>
          <cell r="F315">
            <v>914.42950999999982</v>
          </cell>
          <cell r="G315">
            <v>547.99063000000001</v>
          </cell>
          <cell r="H315">
            <v>233.54015000000004</v>
          </cell>
          <cell r="I315">
            <v>218.24319</v>
          </cell>
          <cell r="J315">
            <v>143.82673000000003</v>
          </cell>
          <cell r="K315">
            <v>141.81279000000001</v>
          </cell>
          <cell r="L315">
            <v>127.10263999999999</v>
          </cell>
          <cell r="M315">
            <v>147.61600000000001</v>
          </cell>
          <cell r="N315">
            <v>140.53435000000002</v>
          </cell>
          <cell r="O315">
            <v>105.50368999999999</v>
          </cell>
          <cell r="P315">
            <v>3536.5074299999997</v>
          </cell>
          <cell r="Q315">
            <v>4342.9036299999998</v>
          </cell>
          <cell r="R315">
            <v>107.45953</v>
          </cell>
          <cell r="S315">
            <v>19.874610000000001</v>
          </cell>
          <cell r="T315">
            <v>7.7588699999999999</v>
          </cell>
          <cell r="U315">
            <v>57.356870000000008</v>
          </cell>
          <cell r="V315">
            <v>63.778829999999999</v>
          </cell>
          <cell r="W315">
            <v>100.61578</v>
          </cell>
          <cell r="X315">
            <v>0</v>
          </cell>
          <cell r="Y315">
            <v>0</v>
          </cell>
          <cell r="Z315">
            <v>0</v>
          </cell>
          <cell r="AA315">
            <v>0</v>
          </cell>
          <cell r="AB315">
            <v>0</v>
          </cell>
          <cell r="AC315">
            <v>0</v>
          </cell>
          <cell r="AD315">
            <v>356.84449000000006</v>
          </cell>
          <cell r="AE315">
            <v>356.84449000000006</v>
          </cell>
          <cell r="AF315">
            <v>31.75581</v>
          </cell>
          <cell r="AG315">
            <v>22.536709999999999</v>
          </cell>
          <cell r="AH315">
            <v>18.349789999999999</v>
          </cell>
          <cell r="AI315">
            <v>16.016280000000002</v>
          </cell>
          <cell r="AJ315">
            <v>9.0380900000000004</v>
          </cell>
          <cell r="AK315">
            <v>26.25778</v>
          </cell>
          <cell r="AL315">
            <v>139.17500000000001</v>
          </cell>
          <cell r="AM315">
            <v>53.204950000000004</v>
          </cell>
          <cell r="AN315">
            <v>21.701640000000001</v>
          </cell>
          <cell r="AO315">
            <v>38.666139999999999</v>
          </cell>
          <cell r="AP315">
            <v>35.133340000000004</v>
          </cell>
          <cell r="AQ315">
            <v>15.510440000000001</v>
          </cell>
          <cell r="AR315">
            <v>123.95446000000001</v>
          </cell>
          <cell r="AS315">
            <v>427.34597000000008</v>
          </cell>
          <cell r="AT315">
            <v>3954</v>
          </cell>
          <cell r="AU315" t="str">
            <v>JUN/12</v>
          </cell>
          <cell r="AV315" t="str">
            <v>Ricardo José Charbel</v>
          </cell>
        </row>
        <row r="316">
          <cell r="A316" t="str">
            <v>2599/10</v>
          </cell>
          <cell r="B316" t="str">
            <v>Cadeiras para a Cemig GT</v>
          </cell>
          <cell r="C316" t="str">
            <v>ORD</v>
          </cell>
          <cell r="D316">
            <v>0</v>
          </cell>
          <cell r="E316">
            <v>226.49506</v>
          </cell>
          <cell r="F316">
            <v>0</v>
          </cell>
          <cell r="G316">
            <v>0</v>
          </cell>
          <cell r="H316">
            <v>0</v>
          </cell>
          <cell r="I316">
            <v>0</v>
          </cell>
          <cell r="J316">
            <v>0</v>
          </cell>
          <cell r="K316">
            <v>0</v>
          </cell>
          <cell r="L316">
            <v>0</v>
          </cell>
          <cell r="M316">
            <v>0</v>
          </cell>
          <cell r="N316">
            <v>0</v>
          </cell>
          <cell r="O316">
            <v>0</v>
          </cell>
          <cell r="P316">
            <v>226.49506</v>
          </cell>
          <cell r="Q316">
            <v>226.49506</v>
          </cell>
          <cell r="R316">
            <v>177.28200000000001</v>
          </cell>
          <cell r="S316">
            <v>0</v>
          </cell>
          <cell r="T316">
            <v>0</v>
          </cell>
          <cell r="U316">
            <v>0</v>
          </cell>
          <cell r="V316">
            <v>0</v>
          </cell>
          <cell r="W316">
            <v>0</v>
          </cell>
          <cell r="X316">
            <v>0</v>
          </cell>
          <cell r="Y316">
            <v>0</v>
          </cell>
          <cell r="Z316">
            <v>0</v>
          </cell>
          <cell r="AA316">
            <v>0</v>
          </cell>
          <cell r="AB316">
            <v>0</v>
          </cell>
          <cell r="AC316">
            <v>0</v>
          </cell>
          <cell r="AD316">
            <v>177.28200000000001</v>
          </cell>
          <cell r="AE316">
            <v>177.28200000000001</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226.49506</v>
          </cell>
          <cell r="AU316" t="str">
            <v>JUN/12</v>
          </cell>
          <cell r="AV316" t="str">
            <v>Wagner Nogueira Vaz de Mello</v>
          </cell>
        </row>
        <row r="317">
          <cell r="A317" t="str">
            <v>2601/10</v>
          </cell>
          <cell r="B317" t="str">
            <v>Máquinas e Equipamentos LI/LA</v>
          </cell>
          <cell r="C317" t="str">
            <v>ORD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-0.90558000000000005</v>
          </cell>
          <cell r="S317">
            <v>0</v>
          </cell>
          <cell r="T317">
            <v>0</v>
          </cell>
          <cell r="U317">
            <v>0</v>
          </cell>
          <cell r="V317">
            <v>0</v>
          </cell>
          <cell r="W317">
            <v>0</v>
          </cell>
          <cell r="X317">
            <v>0</v>
          </cell>
          <cell r="Y317">
            <v>0</v>
          </cell>
          <cell r="Z317">
            <v>0</v>
          </cell>
          <cell r="AA317">
            <v>0</v>
          </cell>
          <cell r="AB317">
            <v>0</v>
          </cell>
          <cell r="AC317">
            <v>0</v>
          </cell>
          <cell r="AD317">
            <v>-0.90558000000000005</v>
          </cell>
          <cell r="AE317">
            <v>-0.90558000000000005</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t="str">
            <v>JUN/12</v>
          </cell>
          <cell r="AV317" t="str">
            <v>Luiz Cláudio Cenizio dos Santos</v>
          </cell>
        </row>
        <row r="318">
          <cell r="A318" t="str">
            <v>2602/10</v>
          </cell>
          <cell r="B318" t="str">
            <v>SE Frutal 2 - Ampliação</v>
          </cell>
          <cell r="C318" t="str">
            <v>PEP</v>
          </cell>
          <cell r="D318">
            <v>2201.8391999999999</v>
          </cell>
          <cell r="E318">
            <v>2031.7165599999998</v>
          </cell>
          <cell r="F318">
            <v>1575.9422</v>
          </cell>
          <cell r="G318">
            <v>885.53975999999989</v>
          </cell>
          <cell r="H318">
            <v>885.53974000000005</v>
          </cell>
          <cell r="I318">
            <v>885.53975999999989</v>
          </cell>
          <cell r="J318">
            <v>885.53974000000005</v>
          </cell>
          <cell r="K318">
            <v>885.53974000000005</v>
          </cell>
          <cell r="L318">
            <v>885.53975999999989</v>
          </cell>
          <cell r="M318">
            <v>885.53974000000005</v>
          </cell>
          <cell r="N318">
            <v>885.53975999999989</v>
          </cell>
          <cell r="O318">
            <v>885.53974000000005</v>
          </cell>
          <cell r="P318">
            <v>8466.1172200000001</v>
          </cell>
          <cell r="Q318">
            <v>13779.3557</v>
          </cell>
          <cell r="R318">
            <v>1215.9729299999999</v>
          </cell>
          <cell r="S318">
            <v>850.96182999999985</v>
          </cell>
          <cell r="T318">
            <v>2390.4538399999997</v>
          </cell>
          <cell r="U318">
            <v>2123.50567</v>
          </cell>
          <cell r="V318">
            <v>965.58570000000009</v>
          </cell>
          <cell r="W318">
            <v>189.74867999999998</v>
          </cell>
          <cell r="X318">
            <v>0</v>
          </cell>
          <cell r="Y318">
            <v>0</v>
          </cell>
          <cell r="Z318">
            <v>0</v>
          </cell>
          <cell r="AA318">
            <v>0</v>
          </cell>
          <cell r="AB318">
            <v>0</v>
          </cell>
          <cell r="AC318">
            <v>0</v>
          </cell>
          <cell r="AD318">
            <v>7736.2286499999982</v>
          </cell>
          <cell r="AE318">
            <v>7736.2286499999982</v>
          </cell>
          <cell r="AF318">
            <v>0</v>
          </cell>
          <cell r="AG318">
            <v>2.0000000000000002E-5</v>
          </cell>
          <cell r="AH318">
            <v>219.67677999999998</v>
          </cell>
          <cell r="AI318">
            <v>6.3677000000000001</v>
          </cell>
          <cell r="AJ318">
            <v>0</v>
          </cell>
          <cell r="AK318">
            <v>22.970399999999998</v>
          </cell>
          <cell r="AL318">
            <v>0</v>
          </cell>
          <cell r="AM318">
            <v>0</v>
          </cell>
          <cell r="AN318">
            <v>0</v>
          </cell>
          <cell r="AO318">
            <v>0</v>
          </cell>
          <cell r="AP318">
            <v>19.62847</v>
          </cell>
          <cell r="AQ318">
            <v>0</v>
          </cell>
          <cell r="AR318">
            <v>249.01489999999998</v>
          </cell>
          <cell r="AS318">
            <v>268.64337</v>
          </cell>
          <cell r="AT318">
            <v>10626.476979999999</v>
          </cell>
          <cell r="AU318" t="str">
            <v>JUN/12</v>
          </cell>
          <cell r="AV318" t="str">
            <v>Ricardo José Charbel</v>
          </cell>
        </row>
        <row r="319">
          <cell r="A319" t="str">
            <v>2604/10</v>
          </cell>
          <cell r="B319" t="str">
            <v>Sistema de Alimentação Elétrica para o COS</v>
          </cell>
          <cell r="C319" t="str">
            <v>PEP</v>
          </cell>
          <cell r="D319">
            <v>93.580759999999998</v>
          </cell>
          <cell r="E319">
            <v>0</v>
          </cell>
          <cell r="F319">
            <v>0</v>
          </cell>
          <cell r="G319">
            <v>0</v>
          </cell>
          <cell r="H319">
            <v>0</v>
          </cell>
          <cell r="I319">
            <v>0</v>
          </cell>
          <cell r="J319">
            <v>0</v>
          </cell>
          <cell r="K319">
            <v>0</v>
          </cell>
          <cell r="L319">
            <v>0</v>
          </cell>
          <cell r="M319">
            <v>0</v>
          </cell>
          <cell r="N319">
            <v>0</v>
          </cell>
          <cell r="O319">
            <v>0</v>
          </cell>
          <cell r="P319">
            <v>93.580759999999998</v>
          </cell>
          <cell r="Q319">
            <v>93.580759999999998</v>
          </cell>
          <cell r="R319">
            <v>93.580759999999998</v>
          </cell>
          <cell r="S319">
            <v>0</v>
          </cell>
          <cell r="T319">
            <v>0</v>
          </cell>
          <cell r="U319">
            <v>0</v>
          </cell>
          <cell r="V319">
            <v>0</v>
          </cell>
          <cell r="W319">
            <v>0</v>
          </cell>
          <cell r="X319">
            <v>0</v>
          </cell>
          <cell r="Y319">
            <v>0</v>
          </cell>
          <cell r="Z319">
            <v>0</v>
          </cell>
          <cell r="AA319">
            <v>0</v>
          </cell>
          <cell r="AB319">
            <v>0</v>
          </cell>
          <cell r="AC319">
            <v>0</v>
          </cell>
          <cell r="AD319">
            <v>93.580759999999998</v>
          </cell>
          <cell r="AE319">
            <v>93.580759999999998</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93.580759999999998</v>
          </cell>
          <cell r="AU319" t="str">
            <v>JUN/12</v>
          </cell>
          <cell r="AV319" t="str">
            <v>Luiz Eugênio de Araújo</v>
          </cell>
        </row>
        <row r="320">
          <cell r="A320" t="str">
            <v>2605/10</v>
          </cell>
          <cell r="B320" t="str">
            <v>Melhorias da Segurança do CRIU</v>
          </cell>
          <cell r="C320" t="str">
            <v>PEP</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-2.5</v>
          </cell>
          <cell r="X320">
            <v>0</v>
          </cell>
          <cell r="Y320">
            <v>0</v>
          </cell>
          <cell r="Z320">
            <v>0</v>
          </cell>
          <cell r="AA320">
            <v>0</v>
          </cell>
          <cell r="AB320">
            <v>0</v>
          </cell>
          <cell r="AC320">
            <v>0</v>
          </cell>
          <cell r="AD320">
            <v>-2.5</v>
          </cell>
          <cell r="AE320">
            <v>-2.5</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t="str">
            <v>JUN/12</v>
          </cell>
          <cell r="AV320" t="str">
            <v>Eron Lopes Pereira</v>
          </cell>
        </row>
        <row r="321">
          <cell r="A321" t="str">
            <v>2607/10</v>
          </cell>
          <cell r="B321" t="str">
            <v>SE Mirabela - Ampliação</v>
          </cell>
          <cell r="C321" t="str">
            <v>PEP</v>
          </cell>
          <cell r="D321">
            <v>744.91631999999993</v>
          </cell>
          <cell r="E321">
            <v>890.06834000000003</v>
          </cell>
          <cell r="F321">
            <v>982.33364000000006</v>
          </cell>
          <cell r="G321">
            <v>254.26376999999999</v>
          </cell>
          <cell r="H321">
            <v>226.54379</v>
          </cell>
          <cell r="I321">
            <v>226.54378</v>
          </cell>
          <cell r="J321">
            <v>284.24205000000001</v>
          </cell>
          <cell r="K321">
            <v>226.54379</v>
          </cell>
          <cell r="L321">
            <v>226.54376999999999</v>
          </cell>
          <cell r="M321">
            <v>226.54379</v>
          </cell>
          <cell r="N321">
            <v>245.18242000000001</v>
          </cell>
          <cell r="O321">
            <v>287.35154999999997</v>
          </cell>
          <cell r="P321">
            <v>3324.6696400000001</v>
          </cell>
          <cell r="Q321">
            <v>4821.0770100000009</v>
          </cell>
          <cell r="R321">
            <v>96.11190999999998</v>
          </cell>
          <cell r="S321">
            <v>7.836450000000001</v>
          </cell>
          <cell r="T321">
            <v>28.0321</v>
          </cell>
          <cell r="U321">
            <v>24.979400000000002</v>
          </cell>
          <cell r="V321">
            <v>32.829380000000008</v>
          </cell>
          <cell r="W321">
            <v>62.079599999999992</v>
          </cell>
          <cell r="X321">
            <v>0</v>
          </cell>
          <cell r="Y321">
            <v>0</v>
          </cell>
          <cell r="Z321">
            <v>0</v>
          </cell>
          <cell r="AA321">
            <v>0</v>
          </cell>
          <cell r="AB321">
            <v>0</v>
          </cell>
          <cell r="AC321">
            <v>0</v>
          </cell>
          <cell r="AD321">
            <v>251.86884000000001</v>
          </cell>
          <cell r="AE321">
            <v>251.86884000000001</v>
          </cell>
          <cell r="AF321">
            <v>7.1236500000000005</v>
          </cell>
          <cell r="AG321">
            <v>0</v>
          </cell>
          <cell r="AH321">
            <v>0</v>
          </cell>
          <cell r="AI321">
            <v>4.6800699999999997</v>
          </cell>
          <cell r="AJ321">
            <v>4.0000000000000003E-5</v>
          </cell>
          <cell r="AK321">
            <v>2.9965300000000004</v>
          </cell>
          <cell r="AL321">
            <v>117.76579000000001</v>
          </cell>
          <cell r="AM321">
            <v>41.515309999999999</v>
          </cell>
          <cell r="AN321">
            <v>66.517830000000004</v>
          </cell>
          <cell r="AO321">
            <v>65.414050000000003</v>
          </cell>
          <cell r="AP321">
            <v>71.086179999999999</v>
          </cell>
          <cell r="AQ321">
            <v>128.20034999999999</v>
          </cell>
          <cell r="AR321">
            <v>14.80029</v>
          </cell>
          <cell r="AS321">
            <v>505.2998</v>
          </cell>
          <cell r="AT321">
            <v>4608</v>
          </cell>
          <cell r="AU321" t="str">
            <v>JUN/12</v>
          </cell>
          <cell r="AV321" t="str">
            <v>Ricardo José Charbel</v>
          </cell>
        </row>
        <row r="322">
          <cell r="A322" t="str">
            <v>2608/10</v>
          </cell>
          <cell r="B322" t="str">
            <v>Reforço para a Região de Patos de Minas</v>
          </cell>
          <cell r="C322" t="str">
            <v>PEP</v>
          </cell>
          <cell r="D322">
            <v>548.97141999999997</v>
          </cell>
          <cell r="E322">
            <v>701.19585000000006</v>
          </cell>
          <cell r="F322">
            <v>784.19969999999989</v>
          </cell>
          <cell r="G322">
            <v>815.29845999999998</v>
          </cell>
          <cell r="H322">
            <v>928.66060000000004</v>
          </cell>
          <cell r="I322">
            <v>835.78717999999992</v>
          </cell>
          <cell r="J322">
            <v>174.58644000000001</v>
          </cell>
          <cell r="K322">
            <v>162.58643000000001</v>
          </cell>
          <cell r="L322">
            <v>162.58644000000001</v>
          </cell>
          <cell r="M322">
            <v>162.58646000000002</v>
          </cell>
          <cell r="N322">
            <v>162.58643000000001</v>
          </cell>
          <cell r="O322">
            <v>162.58644000000001</v>
          </cell>
          <cell r="P322">
            <v>4614.1132100000004</v>
          </cell>
          <cell r="Q322">
            <v>5601.6318500000007</v>
          </cell>
          <cell r="R322">
            <v>22.616210000000002</v>
          </cell>
          <cell r="S322">
            <v>186.47359</v>
          </cell>
          <cell r="T322">
            <v>471.53363999999999</v>
          </cell>
          <cell r="U322">
            <v>284.87220000000002</v>
          </cell>
          <cell r="V322">
            <v>249.30561999999995</v>
          </cell>
          <cell r="W322">
            <v>331.78555000000006</v>
          </cell>
          <cell r="X322">
            <v>0</v>
          </cell>
          <cell r="Y322">
            <v>0</v>
          </cell>
          <cell r="Z322">
            <v>0</v>
          </cell>
          <cell r="AA322">
            <v>0</v>
          </cell>
          <cell r="AB322">
            <v>0</v>
          </cell>
          <cell r="AC322">
            <v>0</v>
          </cell>
          <cell r="AD322">
            <v>1546.5868099999998</v>
          </cell>
          <cell r="AE322">
            <v>1546.5868099999998</v>
          </cell>
          <cell r="AF322">
            <v>8.0000400000000003</v>
          </cell>
          <cell r="AG322">
            <v>5.0000000000000002E-5</v>
          </cell>
          <cell r="AH322">
            <v>9.5892099999999996</v>
          </cell>
          <cell r="AI322">
            <v>81.86618</v>
          </cell>
          <cell r="AJ322">
            <v>19.1784</v>
          </cell>
          <cell r="AK322">
            <v>65.584699999999998</v>
          </cell>
          <cell r="AL322">
            <v>4.5</v>
          </cell>
          <cell r="AM322">
            <v>0</v>
          </cell>
          <cell r="AN322">
            <v>5.4969599999999996</v>
          </cell>
          <cell r="AO322">
            <v>0</v>
          </cell>
          <cell r="AP322">
            <v>0</v>
          </cell>
          <cell r="AQ322">
            <v>0</v>
          </cell>
          <cell r="AR322">
            <v>184.21857999999997</v>
          </cell>
          <cell r="AS322">
            <v>194.21553999999998</v>
          </cell>
          <cell r="AT322">
            <v>4538.6490299999996</v>
          </cell>
          <cell r="AU322" t="str">
            <v>JUN/12</v>
          </cell>
          <cell r="AV322" t="str">
            <v>Ricardo José Charbel</v>
          </cell>
        </row>
        <row r="323">
          <cell r="A323" t="str">
            <v>2609/10</v>
          </cell>
          <cell r="B323" t="str">
            <v>SE Paraisópolis - Introdução de 138kV</v>
          </cell>
          <cell r="C323" t="str">
            <v>PEP</v>
          </cell>
          <cell r="D323">
            <v>612.87308999999993</v>
          </cell>
          <cell r="E323">
            <v>468.88027999999997</v>
          </cell>
          <cell r="F323">
            <v>679.97053999999991</v>
          </cell>
          <cell r="G323">
            <v>531.47431000000006</v>
          </cell>
          <cell r="H323">
            <v>614.75644</v>
          </cell>
          <cell r="I323">
            <v>808.58820999999989</v>
          </cell>
          <cell r="J323">
            <v>944.7970499999999</v>
          </cell>
          <cell r="K323">
            <v>2853.4845399999999</v>
          </cell>
          <cell r="L323">
            <v>2432.1882700000001</v>
          </cell>
          <cell r="M323">
            <v>2126.4699500000002</v>
          </cell>
          <cell r="N323">
            <v>1877.7863199999999</v>
          </cell>
          <cell r="O323">
            <v>2303.0866599999999</v>
          </cell>
          <cell r="P323">
            <v>3716.5428699999993</v>
          </cell>
          <cell r="Q323">
            <v>16254.355660000005</v>
          </cell>
          <cell r="R323">
            <v>132.80555000000001</v>
          </cell>
          <cell r="S323">
            <v>66.310360000000003</v>
          </cell>
          <cell r="T323">
            <v>1289.6247999999998</v>
          </cell>
          <cell r="U323">
            <v>37.331139999999998</v>
          </cell>
          <cell r="V323">
            <v>21.612230000000004</v>
          </cell>
          <cell r="W323">
            <v>248.57143000000002</v>
          </cell>
          <cell r="X323">
            <v>0</v>
          </cell>
          <cell r="Y323">
            <v>0</v>
          </cell>
          <cell r="Z323">
            <v>0</v>
          </cell>
          <cell r="AA323">
            <v>0</v>
          </cell>
          <cell r="AB323">
            <v>0</v>
          </cell>
          <cell r="AC323">
            <v>0</v>
          </cell>
          <cell r="AD323">
            <v>1796.25551</v>
          </cell>
          <cell r="AE323">
            <v>1796.25551</v>
          </cell>
          <cell r="AF323">
            <v>75.82405</v>
          </cell>
          <cell r="AG323">
            <v>0</v>
          </cell>
          <cell r="AH323">
            <v>22.752700000000001</v>
          </cell>
          <cell r="AI323">
            <v>0</v>
          </cell>
          <cell r="AJ323">
            <v>6.7326600000000001</v>
          </cell>
          <cell r="AK323">
            <v>70.794470000000004</v>
          </cell>
          <cell r="AL323">
            <v>59.219759999999994</v>
          </cell>
          <cell r="AM323">
            <v>334.05584999999996</v>
          </cell>
          <cell r="AN323">
            <v>486.18092999999999</v>
          </cell>
          <cell r="AO323">
            <v>537.42854</v>
          </cell>
          <cell r="AP323">
            <v>553.86126000000002</v>
          </cell>
          <cell r="AQ323">
            <v>647.89375999999993</v>
          </cell>
          <cell r="AR323">
            <v>176.10388</v>
          </cell>
          <cell r="AS323">
            <v>2794.7439799999997</v>
          </cell>
          <cell r="AT323">
            <v>12409</v>
          </cell>
          <cell r="AU323" t="str">
            <v>JUN/12</v>
          </cell>
          <cell r="AV323" t="str">
            <v>Ricardo José Charbel</v>
          </cell>
        </row>
        <row r="324">
          <cell r="A324" t="str">
            <v>2610/10</v>
          </cell>
          <cell r="B324" t="str">
            <v>SE Pouso Alegre 2 - Ampliação</v>
          </cell>
          <cell r="C324" t="str">
            <v>PEP</v>
          </cell>
          <cell r="D324">
            <v>296.89580000000001</v>
          </cell>
          <cell r="E324">
            <v>312.55662999999998</v>
          </cell>
          <cell r="F324">
            <v>468.39697999999999</v>
          </cell>
          <cell r="G324">
            <v>522.69335999999998</v>
          </cell>
          <cell r="H324">
            <v>449.73612000000003</v>
          </cell>
          <cell r="I324">
            <v>371.91456999999997</v>
          </cell>
          <cell r="J324">
            <v>386.60187999999994</v>
          </cell>
          <cell r="K324">
            <v>338.59081000000003</v>
          </cell>
          <cell r="L324">
            <v>204.27772999999999</v>
          </cell>
          <cell r="M324">
            <v>0</v>
          </cell>
          <cell r="N324">
            <v>0</v>
          </cell>
          <cell r="O324">
            <v>0</v>
          </cell>
          <cell r="P324">
            <v>2422.1934599999995</v>
          </cell>
          <cell r="Q324">
            <v>3351.6638800000001</v>
          </cell>
          <cell r="R324">
            <v>171.35650000000004</v>
          </cell>
          <cell r="S324">
            <v>65.628950000000003</v>
          </cell>
          <cell r="T324">
            <v>507.68569000000008</v>
          </cell>
          <cell r="U324">
            <v>142.60476</v>
          </cell>
          <cell r="V324">
            <v>172.00971999999999</v>
          </cell>
          <cell r="W324">
            <v>265.08923999999996</v>
          </cell>
          <cell r="X324">
            <v>0</v>
          </cell>
          <cell r="Y324">
            <v>0</v>
          </cell>
          <cell r="Z324">
            <v>0</v>
          </cell>
          <cell r="AA324">
            <v>0</v>
          </cell>
          <cell r="AB324">
            <v>0</v>
          </cell>
          <cell r="AC324">
            <v>0</v>
          </cell>
          <cell r="AD324">
            <v>1324.3748599999999</v>
          </cell>
          <cell r="AE324">
            <v>1324.3748599999999</v>
          </cell>
          <cell r="AF324">
            <v>41.447019999999995</v>
          </cell>
          <cell r="AG324">
            <v>10.54989</v>
          </cell>
          <cell r="AH324">
            <v>276.82810000000001</v>
          </cell>
          <cell r="AI324">
            <v>167.89519999999999</v>
          </cell>
          <cell r="AJ324">
            <v>223.42882</v>
          </cell>
          <cell r="AK324">
            <v>185.09397999999999</v>
          </cell>
          <cell r="AL324">
            <v>0.56174000000000002</v>
          </cell>
          <cell r="AM324">
            <v>0</v>
          </cell>
          <cell r="AN324">
            <v>0</v>
          </cell>
          <cell r="AO324">
            <v>0</v>
          </cell>
          <cell r="AP324">
            <v>0</v>
          </cell>
          <cell r="AQ324">
            <v>0</v>
          </cell>
          <cell r="AR324">
            <v>905.24301000000003</v>
          </cell>
          <cell r="AS324">
            <v>905.80475000000001</v>
          </cell>
          <cell r="AT324">
            <v>3257.6638799999992</v>
          </cell>
          <cell r="AU324" t="str">
            <v>JUN/12</v>
          </cell>
          <cell r="AV324" t="str">
            <v>Ricardo José Charbel</v>
          </cell>
        </row>
        <row r="325">
          <cell r="A325" t="str">
            <v>2611/10</v>
          </cell>
          <cell r="B325" t="str">
            <v>SE Bom Sucesso - Ampliação</v>
          </cell>
          <cell r="C325" t="str">
            <v>PEP</v>
          </cell>
          <cell r="D325">
            <v>751.61908000000005</v>
          </cell>
          <cell r="E325">
            <v>622.14186999999993</v>
          </cell>
          <cell r="F325">
            <v>749.2029</v>
          </cell>
          <cell r="G325">
            <v>855.08708999999999</v>
          </cell>
          <cell r="H325">
            <v>156.25139000000001</v>
          </cell>
          <cell r="I325">
            <v>156.25138000000001</v>
          </cell>
          <cell r="J325">
            <v>156.25138000000001</v>
          </cell>
          <cell r="K325">
            <v>156.25139000000001</v>
          </cell>
          <cell r="L325">
            <v>156.25138000000001</v>
          </cell>
          <cell r="M325">
            <v>156.25137000000001</v>
          </cell>
          <cell r="N325">
            <v>156.25139000000001</v>
          </cell>
          <cell r="O325">
            <v>156.25138000000001</v>
          </cell>
          <cell r="P325">
            <v>3290.5537099999997</v>
          </cell>
          <cell r="Q325">
            <v>4228.0619999999999</v>
          </cell>
          <cell r="R325">
            <v>72.700350000000014</v>
          </cell>
          <cell r="S325">
            <v>59.421340000000008</v>
          </cell>
          <cell r="T325">
            <v>368.56504000000001</v>
          </cell>
          <cell r="U325">
            <v>11.010410000000002</v>
          </cell>
          <cell r="V325">
            <v>33.233540000000005</v>
          </cell>
          <cell r="W325">
            <v>138.48643999999999</v>
          </cell>
          <cell r="X325">
            <v>0</v>
          </cell>
          <cell r="Y325">
            <v>0</v>
          </cell>
          <cell r="Z325">
            <v>0</v>
          </cell>
          <cell r="AA325">
            <v>0</v>
          </cell>
          <cell r="AB325">
            <v>0</v>
          </cell>
          <cell r="AC325">
            <v>0</v>
          </cell>
          <cell r="AD325">
            <v>683.41712000000018</v>
          </cell>
          <cell r="AE325">
            <v>683.41712000000018</v>
          </cell>
          <cell r="AF325">
            <v>20.642700000000001</v>
          </cell>
          <cell r="AG325">
            <v>0</v>
          </cell>
          <cell r="AH325">
            <v>101.48735000000001</v>
          </cell>
          <cell r="AI325">
            <v>138.12317999999999</v>
          </cell>
          <cell r="AJ325">
            <v>307.33844999999997</v>
          </cell>
          <cell r="AK325">
            <v>127.57289999999999</v>
          </cell>
          <cell r="AL325">
            <v>152.64343</v>
          </cell>
          <cell r="AM325">
            <v>0</v>
          </cell>
          <cell r="AN325">
            <v>32.460320000000003</v>
          </cell>
          <cell r="AO325">
            <v>13.61971</v>
          </cell>
          <cell r="AP325">
            <v>84.67174</v>
          </cell>
          <cell r="AQ325">
            <v>0</v>
          </cell>
          <cell r="AR325">
            <v>695.16458000000011</v>
          </cell>
          <cell r="AS325">
            <v>978.55978000000005</v>
          </cell>
          <cell r="AT325">
            <v>4228.0619999999999</v>
          </cell>
          <cell r="AU325" t="str">
            <v>JUN/12</v>
          </cell>
          <cell r="AV325" t="str">
            <v>Ricardo José Charbel</v>
          </cell>
        </row>
        <row r="326">
          <cell r="A326" t="str">
            <v>2615/10</v>
          </cell>
          <cell r="B326" t="str">
            <v>Instalação de Seções de 13,8 kV nas SE's da Região Sul</v>
          </cell>
          <cell r="C326" t="str">
            <v>PEP</v>
          </cell>
          <cell r="D326">
            <v>199.05588999999998</v>
          </cell>
          <cell r="E326">
            <v>413.96843000000001</v>
          </cell>
          <cell r="F326">
            <v>295.66182000000003</v>
          </cell>
          <cell r="G326">
            <v>309.99743000000001</v>
          </cell>
          <cell r="H326">
            <v>474.51828</v>
          </cell>
          <cell r="I326">
            <v>263.00504999999998</v>
          </cell>
          <cell r="J326">
            <v>263.00501000000003</v>
          </cell>
          <cell r="K326">
            <v>263.00504999999998</v>
          </cell>
          <cell r="L326">
            <v>263.00501000000003</v>
          </cell>
          <cell r="M326">
            <v>263.00504999999998</v>
          </cell>
          <cell r="N326">
            <v>263.00502000000006</v>
          </cell>
          <cell r="O326">
            <v>263.00504000000001</v>
          </cell>
          <cell r="P326">
            <v>1956.2069000000001</v>
          </cell>
          <cell r="Q326">
            <v>3534.2370799999994</v>
          </cell>
          <cell r="R326">
            <v>191.75652000000002</v>
          </cell>
          <cell r="S326">
            <v>150.59120999999999</v>
          </cell>
          <cell r="T326">
            <v>293.53229999999996</v>
          </cell>
          <cell r="U326">
            <v>184.18983000000003</v>
          </cell>
          <cell r="V326">
            <v>134.33332999999999</v>
          </cell>
          <cell r="W326">
            <v>84.475679999999997</v>
          </cell>
          <cell r="X326">
            <v>0</v>
          </cell>
          <cell r="Y326">
            <v>0</v>
          </cell>
          <cell r="Z326">
            <v>0</v>
          </cell>
          <cell r="AA326">
            <v>0</v>
          </cell>
          <cell r="AB326">
            <v>0</v>
          </cell>
          <cell r="AC326">
            <v>0</v>
          </cell>
          <cell r="AD326">
            <v>1038.8788699999998</v>
          </cell>
          <cell r="AE326">
            <v>1038.8788699999998</v>
          </cell>
          <cell r="AF326">
            <v>122.85647</v>
          </cell>
          <cell r="AG326">
            <v>11.20327</v>
          </cell>
          <cell r="AH326">
            <v>0</v>
          </cell>
          <cell r="AI326">
            <v>2.0000000000000002E-5</v>
          </cell>
          <cell r="AJ326">
            <v>151.95305999999999</v>
          </cell>
          <cell r="AK326">
            <v>0</v>
          </cell>
          <cell r="AL326">
            <v>103.25421999999999</v>
          </cell>
          <cell r="AM326">
            <v>33.663760000000003</v>
          </cell>
          <cell r="AN326">
            <v>19.829159999999998</v>
          </cell>
          <cell r="AO326">
            <v>0</v>
          </cell>
          <cell r="AP326">
            <v>0</v>
          </cell>
          <cell r="AQ326">
            <v>0</v>
          </cell>
          <cell r="AR326">
            <v>286.01281999999992</v>
          </cell>
          <cell r="AS326">
            <v>442.75996000000004</v>
          </cell>
          <cell r="AT326">
            <v>2971.5553600000003</v>
          </cell>
          <cell r="AU326" t="str">
            <v>JUN/12</v>
          </cell>
          <cell r="AV326" t="str">
            <v>Ricardo José Charbel</v>
          </cell>
        </row>
        <row r="327">
          <cell r="A327" t="str">
            <v>2616/10</v>
          </cell>
          <cell r="B327" t="str">
            <v>SE Patos de Minas 2 - Construção</v>
          </cell>
          <cell r="C327" t="str">
            <v>PEP</v>
          </cell>
          <cell r="D327">
            <v>297.7799</v>
          </cell>
          <cell r="E327">
            <v>585.71015</v>
          </cell>
          <cell r="F327">
            <v>2695.2875199999999</v>
          </cell>
          <cell r="G327">
            <v>844.77081999999996</v>
          </cell>
          <cell r="H327">
            <v>899.99797000000012</v>
          </cell>
          <cell r="I327">
            <v>1220.8780999999999</v>
          </cell>
          <cell r="J327">
            <v>1706.7916500000001</v>
          </cell>
          <cell r="K327">
            <v>4094.6835099999998</v>
          </cell>
          <cell r="L327">
            <v>2776.86634</v>
          </cell>
          <cell r="M327">
            <v>2225.2723799999999</v>
          </cell>
          <cell r="N327">
            <v>2027.6022099999998</v>
          </cell>
          <cell r="O327">
            <v>1213.0421399999998</v>
          </cell>
          <cell r="P327">
            <v>6544.4244600000002</v>
          </cell>
          <cell r="Q327">
            <v>20588.682689999998</v>
          </cell>
          <cell r="R327">
            <v>74.250249999999994</v>
          </cell>
          <cell r="S327">
            <v>463.39661000000001</v>
          </cell>
          <cell r="T327">
            <v>331.38098000000002</v>
          </cell>
          <cell r="U327">
            <v>549.21610999999996</v>
          </cell>
          <cell r="V327">
            <v>322.39489000000003</v>
          </cell>
          <cell r="W327">
            <v>103.91009000000001</v>
          </cell>
          <cell r="X327">
            <v>0</v>
          </cell>
          <cell r="Y327">
            <v>0</v>
          </cell>
          <cell r="Z327">
            <v>0</v>
          </cell>
          <cell r="AA327">
            <v>0</v>
          </cell>
          <cell r="AB327">
            <v>0</v>
          </cell>
          <cell r="AC327">
            <v>0</v>
          </cell>
          <cell r="AD327">
            <v>1844.5489300000002</v>
          </cell>
          <cell r="AE327">
            <v>1844.5489300000002</v>
          </cell>
          <cell r="AF327">
            <v>16.371700000000001</v>
          </cell>
          <cell r="AG327">
            <v>12.10552</v>
          </cell>
          <cell r="AH327">
            <v>1489.78484</v>
          </cell>
          <cell r="AI327">
            <v>8.0000000000000007E-5</v>
          </cell>
          <cell r="AJ327">
            <v>198.84876000000003</v>
          </cell>
          <cell r="AK327">
            <v>352.67534000000001</v>
          </cell>
          <cell r="AL327">
            <v>615.03966000000003</v>
          </cell>
          <cell r="AM327">
            <v>1180.9824900000001</v>
          </cell>
          <cell r="AN327">
            <v>482.83582999999999</v>
          </cell>
          <cell r="AO327">
            <v>314.70608999999996</v>
          </cell>
          <cell r="AP327">
            <v>264.00163000000003</v>
          </cell>
          <cell r="AQ327">
            <v>184.22516999999999</v>
          </cell>
          <cell r="AR327">
            <v>2069.7862399999999</v>
          </cell>
          <cell r="AS327">
            <v>5111.5771099999993</v>
          </cell>
          <cell r="AT327">
            <v>14605.444000000003</v>
          </cell>
          <cell r="AU327" t="str">
            <v>JUN/12</v>
          </cell>
          <cell r="AV327" t="str">
            <v>Ricardo José Charbel</v>
          </cell>
        </row>
        <row r="328">
          <cell r="A328" t="str">
            <v>2617/10</v>
          </cell>
          <cell r="B328" t="str">
            <v>SE Inhapim 2 - Ampliação</v>
          </cell>
          <cell r="C328" t="str">
            <v>PEP</v>
          </cell>
          <cell r="D328">
            <v>871.07067000000006</v>
          </cell>
          <cell r="E328">
            <v>779.88673000000006</v>
          </cell>
          <cell r="F328">
            <v>1094.7900500000001</v>
          </cell>
          <cell r="G328">
            <v>1164.76855</v>
          </cell>
          <cell r="H328">
            <v>1606.0396499999999</v>
          </cell>
          <cell r="I328">
            <v>360.01565000000005</v>
          </cell>
          <cell r="J328">
            <v>404.72104000000007</v>
          </cell>
          <cell r="K328">
            <v>385.02452</v>
          </cell>
          <cell r="L328">
            <v>360.01565000000005</v>
          </cell>
          <cell r="M328">
            <v>373.42153000000002</v>
          </cell>
          <cell r="N328">
            <v>360.01564000000002</v>
          </cell>
          <cell r="O328">
            <v>367.37072000000006</v>
          </cell>
          <cell r="P328">
            <v>5876.5712999999996</v>
          </cell>
          <cell r="Q328">
            <v>8127.1404000000002</v>
          </cell>
          <cell r="R328">
            <v>85.201920000000001</v>
          </cell>
          <cell r="S328">
            <v>129.23903000000001</v>
          </cell>
          <cell r="T328">
            <v>206.56856000000002</v>
          </cell>
          <cell r="U328">
            <v>6.5961299999999996</v>
          </cell>
          <cell r="V328">
            <v>79.190129999999982</v>
          </cell>
          <cell r="W328">
            <v>122.48578000000002</v>
          </cell>
          <cell r="X328">
            <v>0</v>
          </cell>
          <cell r="Y328">
            <v>0</v>
          </cell>
          <cell r="Z328">
            <v>0</v>
          </cell>
          <cell r="AA328">
            <v>0</v>
          </cell>
          <cell r="AB328">
            <v>0</v>
          </cell>
          <cell r="AC328">
            <v>0</v>
          </cell>
          <cell r="AD328">
            <v>629.28154999999992</v>
          </cell>
          <cell r="AE328">
            <v>629.28154999999992</v>
          </cell>
          <cell r="AF328">
            <v>10.739930000000001</v>
          </cell>
          <cell r="AG328">
            <v>0</v>
          </cell>
          <cell r="AH328">
            <v>0</v>
          </cell>
          <cell r="AI328">
            <v>7.0000000000000007E-5</v>
          </cell>
          <cell r="AJ328">
            <v>171.56987000000001</v>
          </cell>
          <cell r="AK328">
            <v>301.22391999999996</v>
          </cell>
          <cell r="AL328">
            <v>445.12184000000002</v>
          </cell>
          <cell r="AM328">
            <v>396.07040000000006</v>
          </cell>
          <cell r="AN328">
            <v>260.89144999999996</v>
          </cell>
          <cell r="AO328">
            <v>216.77542</v>
          </cell>
          <cell r="AP328">
            <v>98.883920000000003</v>
          </cell>
          <cell r="AQ328">
            <v>96.589500000000001</v>
          </cell>
          <cell r="AR328">
            <v>483.53378999999995</v>
          </cell>
          <cell r="AS328">
            <v>1997.8663200000001</v>
          </cell>
          <cell r="AT328">
            <v>7819.1134700000011</v>
          </cell>
          <cell r="AU328" t="str">
            <v>JUN/12</v>
          </cell>
          <cell r="AV328" t="str">
            <v>Ricardo José Charbel</v>
          </cell>
        </row>
        <row r="329">
          <cell r="A329" t="str">
            <v>2619/10</v>
          </cell>
          <cell r="B329" t="str">
            <v>Sistema de VideoWall para Atender ao COS</v>
          </cell>
          <cell r="C329" t="str">
            <v>PEP</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-5</v>
          </cell>
          <cell r="S329">
            <v>0</v>
          </cell>
          <cell r="T329">
            <v>0</v>
          </cell>
          <cell r="U329">
            <v>0</v>
          </cell>
          <cell r="V329">
            <v>0</v>
          </cell>
          <cell r="W329">
            <v>0</v>
          </cell>
          <cell r="X329">
            <v>0</v>
          </cell>
          <cell r="Y329">
            <v>0</v>
          </cell>
          <cell r="Z329">
            <v>0</v>
          </cell>
          <cell r="AA329">
            <v>0</v>
          </cell>
          <cell r="AB329">
            <v>0</v>
          </cell>
          <cell r="AC329">
            <v>0</v>
          </cell>
          <cell r="AD329">
            <v>-5</v>
          </cell>
          <cell r="AE329">
            <v>-5</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t="str">
            <v>JUN/12</v>
          </cell>
          <cell r="AV329" t="str">
            <v>Luiz Eugênio de Araújo</v>
          </cell>
        </row>
        <row r="330">
          <cell r="A330" t="str">
            <v>2620/10</v>
          </cell>
          <cell r="B330" t="str">
            <v>Estações de Trabalho para Atender Despachantes do COS</v>
          </cell>
          <cell r="C330" t="str">
            <v>PEP</v>
          </cell>
          <cell r="D330">
            <v>0</v>
          </cell>
          <cell r="E330">
            <v>1.2050000000000001</v>
          </cell>
          <cell r="F330">
            <v>0</v>
          </cell>
          <cell r="G330">
            <v>15.289540000000001</v>
          </cell>
          <cell r="H330">
            <v>0</v>
          </cell>
          <cell r="I330">
            <v>2.78729</v>
          </cell>
          <cell r="J330">
            <v>0</v>
          </cell>
          <cell r="K330">
            <v>0</v>
          </cell>
          <cell r="L330">
            <v>0</v>
          </cell>
          <cell r="M330">
            <v>0</v>
          </cell>
          <cell r="N330">
            <v>0</v>
          </cell>
          <cell r="O330">
            <v>0</v>
          </cell>
          <cell r="P330">
            <v>19.281829999999999</v>
          </cell>
          <cell r="Q330">
            <v>19.281829999999999</v>
          </cell>
          <cell r="R330">
            <v>0</v>
          </cell>
          <cell r="S330">
            <v>1.2050000000000001</v>
          </cell>
          <cell r="T330">
            <v>0</v>
          </cell>
          <cell r="U330">
            <v>15.289540000000001</v>
          </cell>
          <cell r="V330">
            <v>0</v>
          </cell>
          <cell r="W330">
            <v>0</v>
          </cell>
          <cell r="X330">
            <v>0</v>
          </cell>
          <cell r="Y330">
            <v>0</v>
          </cell>
          <cell r="Z330">
            <v>0</v>
          </cell>
          <cell r="AA330">
            <v>0</v>
          </cell>
          <cell r="AB330">
            <v>0</v>
          </cell>
          <cell r="AC330">
            <v>0</v>
          </cell>
          <cell r="AD330">
            <v>16.494540000000001</v>
          </cell>
          <cell r="AE330">
            <v>16.494540000000001</v>
          </cell>
          <cell r="AF330">
            <v>0</v>
          </cell>
          <cell r="AG330">
            <v>0</v>
          </cell>
          <cell r="AH330">
            <v>0</v>
          </cell>
          <cell r="AI330">
            <v>0</v>
          </cell>
          <cell r="AJ330">
            <v>0</v>
          </cell>
          <cell r="AK330">
            <v>0</v>
          </cell>
          <cell r="AL330">
            <v>1.8285400000000001</v>
          </cell>
          <cell r="AM330">
            <v>0</v>
          </cell>
          <cell r="AN330">
            <v>0</v>
          </cell>
          <cell r="AO330">
            <v>0</v>
          </cell>
          <cell r="AP330">
            <v>0</v>
          </cell>
          <cell r="AQ330">
            <v>0</v>
          </cell>
          <cell r="AR330">
            <v>0</v>
          </cell>
          <cell r="AS330">
            <v>1.8285400000000001</v>
          </cell>
          <cell r="AT330">
            <v>19.281839999999999</v>
          </cell>
          <cell r="AU330" t="str">
            <v>JUN/12</v>
          </cell>
          <cell r="AV330" t="str">
            <v>Luiz Eugênio de Araújo</v>
          </cell>
        </row>
        <row r="331">
          <cell r="A331" t="str">
            <v>2625/10</v>
          </cell>
          <cell r="B331" t="str">
            <v>Obras de Melhorias da Transmissão - TM 2011/2012</v>
          </cell>
          <cell r="C331" t="str">
            <v>ADI</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t="str">
            <v>JUN/12</v>
          </cell>
          <cell r="AV331" t="str">
            <v>Fredstwon Reis Pereira</v>
          </cell>
        </row>
        <row r="332">
          <cell r="A332" t="str">
            <v>2625/10</v>
          </cell>
          <cell r="B332" t="str">
            <v>Obras de Melhorias da Transmissão - TM 2011/2012</v>
          </cell>
          <cell r="C332" t="str">
            <v>PEP</v>
          </cell>
          <cell r="D332">
            <v>342.04824000000002</v>
          </cell>
          <cell r="E332">
            <v>548.19120999999996</v>
          </cell>
          <cell r="F332">
            <v>879.23577</v>
          </cell>
          <cell r="G332">
            <v>117.23004999999999</v>
          </cell>
          <cell r="H332">
            <v>350.55711000000002</v>
          </cell>
          <cell r="I332">
            <v>294.27582999999998</v>
          </cell>
          <cell r="J332">
            <v>463.96465000000001</v>
          </cell>
          <cell r="K332">
            <v>389.18430999999998</v>
          </cell>
          <cell r="L332">
            <v>293.40122999999994</v>
          </cell>
          <cell r="M332">
            <v>312.40697</v>
          </cell>
          <cell r="N332">
            <v>530.77272999999991</v>
          </cell>
          <cell r="O332">
            <v>458.56745999999998</v>
          </cell>
          <cell r="P332">
            <v>2531.5382100000002</v>
          </cell>
          <cell r="Q332">
            <v>4979.8355600000014</v>
          </cell>
          <cell r="R332">
            <v>324.63095999999996</v>
          </cell>
          <cell r="S332">
            <v>543.66413</v>
          </cell>
          <cell r="T332">
            <v>864.56185000000005</v>
          </cell>
          <cell r="U332">
            <v>74.306529999999995</v>
          </cell>
          <cell r="V332">
            <v>350.65604999999999</v>
          </cell>
          <cell r="W332">
            <v>363.16457000000003</v>
          </cell>
          <cell r="X332">
            <v>0</v>
          </cell>
          <cell r="Y332">
            <v>0</v>
          </cell>
          <cell r="Z332">
            <v>0</v>
          </cell>
          <cell r="AA332">
            <v>0</v>
          </cell>
          <cell r="AB332">
            <v>0</v>
          </cell>
          <cell r="AC332">
            <v>0</v>
          </cell>
          <cell r="AD332">
            <v>2520.9840899999995</v>
          </cell>
          <cell r="AE332">
            <v>2520.9840899999995</v>
          </cell>
          <cell r="AF332">
            <v>138.10293999999999</v>
          </cell>
          <cell r="AG332">
            <v>303.64503999999999</v>
          </cell>
          <cell r="AH332">
            <v>183.16271999999998</v>
          </cell>
          <cell r="AI332">
            <v>9.1079599999999985</v>
          </cell>
          <cell r="AJ332">
            <v>0</v>
          </cell>
          <cell r="AK332">
            <v>455.63776000000001</v>
          </cell>
          <cell r="AL332">
            <v>157.43485000000001</v>
          </cell>
          <cell r="AM332">
            <v>28.70552</v>
          </cell>
          <cell r="AN332">
            <v>204.86670000000001</v>
          </cell>
          <cell r="AO332">
            <v>0</v>
          </cell>
          <cell r="AP332">
            <v>0</v>
          </cell>
          <cell r="AQ332">
            <v>0</v>
          </cell>
          <cell r="AR332">
            <v>1089.65642</v>
          </cell>
          <cell r="AS332">
            <v>1480.6634899999999</v>
          </cell>
          <cell r="AT332">
            <v>4900.3926999999994</v>
          </cell>
          <cell r="AU332" t="str">
            <v>JUN/12</v>
          </cell>
          <cell r="AV332" t="str">
            <v>Fredstwon Reis Pereira</v>
          </cell>
        </row>
        <row r="333">
          <cell r="A333" t="str">
            <v>2626/10</v>
          </cell>
          <cell r="B333" t="str">
            <v>Obras de Melhorias da Transmissão - RAPC 2011/2012</v>
          </cell>
          <cell r="C333" t="str">
            <v>ADI</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t="str">
            <v>JUN/12</v>
          </cell>
          <cell r="AV333" t="str">
            <v>Obras de Melhorias da Transmissão - RAPC 2011/2012</v>
          </cell>
        </row>
        <row r="334">
          <cell r="A334" t="str">
            <v>2626/10</v>
          </cell>
          <cell r="B334" t="str">
            <v>Obras de Melhorias da Transmissão - RAPC 2011/2012</v>
          </cell>
          <cell r="C334" t="str">
            <v>PEP</v>
          </cell>
          <cell r="D334">
            <v>161.05376000000001</v>
          </cell>
          <cell r="E334">
            <v>422.38247000000001</v>
          </cell>
          <cell r="F334">
            <v>338.91048000000001</v>
          </cell>
          <cell r="G334">
            <v>79.892020000000002</v>
          </cell>
          <cell r="H334">
            <v>30.560680000000001</v>
          </cell>
          <cell r="I334">
            <v>594.09568000000013</v>
          </cell>
          <cell r="J334">
            <v>204.18931000000001</v>
          </cell>
          <cell r="K334">
            <v>329.10394000000002</v>
          </cell>
          <cell r="L334">
            <v>439.58206999999999</v>
          </cell>
          <cell r="M334">
            <v>389.75901999999996</v>
          </cell>
          <cell r="N334">
            <v>585.9097999999999</v>
          </cell>
          <cell r="O334">
            <v>269.27492000000007</v>
          </cell>
          <cell r="P334">
            <v>1626.8950900000002</v>
          </cell>
          <cell r="Q334">
            <v>3844.7141499999993</v>
          </cell>
          <cell r="R334">
            <v>161.08607999999998</v>
          </cell>
          <cell r="S334">
            <v>423.49849</v>
          </cell>
          <cell r="T334">
            <v>259.84880000000004</v>
          </cell>
          <cell r="U334">
            <v>79.892020000000002</v>
          </cell>
          <cell r="V334">
            <v>14.16564</v>
          </cell>
          <cell r="W334">
            <v>673.83633000000009</v>
          </cell>
          <cell r="X334">
            <v>0</v>
          </cell>
          <cell r="Y334">
            <v>0</v>
          </cell>
          <cell r="Z334">
            <v>0</v>
          </cell>
          <cell r="AA334">
            <v>0</v>
          </cell>
          <cell r="AB334">
            <v>0</v>
          </cell>
          <cell r="AC334">
            <v>0</v>
          </cell>
          <cell r="AD334">
            <v>1612.3273600000002</v>
          </cell>
          <cell r="AE334">
            <v>1612.3273600000002</v>
          </cell>
          <cell r="AF334">
            <v>1158.5800899999999</v>
          </cell>
          <cell r="AG334">
            <v>42.337890000000002</v>
          </cell>
          <cell r="AH334">
            <v>0</v>
          </cell>
          <cell r="AI334">
            <v>0</v>
          </cell>
          <cell r="AJ334">
            <v>16.395040000000002</v>
          </cell>
          <cell r="AK334">
            <v>159.83048000000002</v>
          </cell>
          <cell r="AL334">
            <v>65.46875</v>
          </cell>
          <cell r="AM334">
            <v>37.077129999999997</v>
          </cell>
          <cell r="AN334">
            <v>0</v>
          </cell>
          <cell r="AO334">
            <v>0</v>
          </cell>
          <cell r="AP334">
            <v>0</v>
          </cell>
          <cell r="AQ334">
            <v>0</v>
          </cell>
          <cell r="AR334">
            <v>1377.1435000000001</v>
          </cell>
          <cell r="AS334">
            <v>1479.68938</v>
          </cell>
          <cell r="AT334">
            <v>3744.0000000000005</v>
          </cell>
          <cell r="AU334" t="str">
            <v>JUN/12</v>
          </cell>
          <cell r="AV334" t="str">
            <v>Obras de Melhorias da Transmissão - RAPC 2011/2012</v>
          </cell>
        </row>
        <row r="335">
          <cell r="A335" t="str">
            <v>2628/10</v>
          </cell>
          <cell r="B335" t="str">
            <v>Reserva Técnica da Transmissão - 2011</v>
          </cell>
          <cell r="C335" t="str">
            <v>PEP</v>
          </cell>
          <cell r="D335">
            <v>0</v>
          </cell>
          <cell r="E335">
            <v>0</v>
          </cell>
          <cell r="F335">
            <v>0</v>
          </cell>
          <cell r="G335">
            <v>0</v>
          </cell>
          <cell r="H335">
            <v>0</v>
          </cell>
          <cell r="I335">
            <v>0</v>
          </cell>
          <cell r="J335">
            <v>0</v>
          </cell>
          <cell r="K335">
            <v>0</v>
          </cell>
          <cell r="L335">
            <v>37.461150000000004</v>
          </cell>
          <cell r="M335">
            <v>0</v>
          </cell>
          <cell r="N335">
            <v>0</v>
          </cell>
          <cell r="O335">
            <v>0</v>
          </cell>
          <cell r="P335">
            <v>0</v>
          </cell>
          <cell r="Q335">
            <v>37.461150000000004</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37.461150000000004</v>
          </cell>
          <cell r="AU335" t="str">
            <v>JUN/12</v>
          </cell>
          <cell r="AV335" t="str">
            <v>Reserva Técnica da Transmissão - 2011</v>
          </cell>
        </row>
        <row r="336">
          <cell r="A336" t="str">
            <v>2629/10</v>
          </cell>
          <cell r="B336" t="str">
            <v>Transformação e Manobra - 2011</v>
          </cell>
          <cell r="C336" t="str">
            <v>PEP</v>
          </cell>
          <cell r="D336">
            <v>0</v>
          </cell>
          <cell r="E336">
            <v>2.4378699999999998</v>
          </cell>
          <cell r="F336">
            <v>72.097210000000004</v>
          </cell>
          <cell r="G336">
            <v>59.945799999999998</v>
          </cell>
          <cell r="H336">
            <v>82.952640000000002</v>
          </cell>
          <cell r="I336">
            <v>135.45205000000001</v>
          </cell>
          <cell r="J336">
            <v>306.62299999999999</v>
          </cell>
          <cell r="K336">
            <v>293.31799999999998</v>
          </cell>
          <cell r="L336">
            <v>293.31799999999998</v>
          </cell>
          <cell r="M336">
            <v>377.24140999999997</v>
          </cell>
          <cell r="N336">
            <v>596.31944999999996</v>
          </cell>
          <cell r="O336">
            <v>641.79532999999992</v>
          </cell>
          <cell r="P336">
            <v>352.88557000000003</v>
          </cell>
          <cell r="Q336">
            <v>2861.5007599999999</v>
          </cell>
          <cell r="R336">
            <v>0</v>
          </cell>
          <cell r="S336">
            <v>2.4921099999999998</v>
          </cell>
          <cell r="T336">
            <v>72.097210000000004</v>
          </cell>
          <cell r="U336">
            <v>59.945799999999991</v>
          </cell>
          <cell r="V336">
            <v>82.952640000000017</v>
          </cell>
          <cell r="W336">
            <v>140.16019</v>
          </cell>
          <cell r="X336">
            <v>0</v>
          </cell>
          <cell r="Y336">
            <v>0</v>
          </cell>
          <cell r="Z336">
            <v>0</v>
          </cell>
          <cell r="AA336">
            <v>0</v>
          </cell>
          <cell r="AB336">
            <v>0</v>
          </cell>
          <cell r="AC336">
            <v>0</v>
          </cell>
          <cell r="AD336">
            <v>357.64795000000004</v>
          </cell>
          <cell r="AE336">
            <v>357.64795000000004</v>
          </cell>
          <cell r="AF336">
            <v>0</v>
          </cell>
          <cell r="AG336">
            <v>0</v>
          </cell>
          <cell r="AH336">
            <v>0</v>
          </cell>
          <cell r="AI336">
            <v>0</v>
          </cell>
          <cell r="AJ336">
            <v>4.0000000000000003E-5</v>
          </cell>
          <cell r="AK336">
            <v>268.27897999999999</v>
          </cell>
          <cell r="AL336">
            <v>0</v>
          </cell>
          <cell r="AM336">
            <v>0</v>
          </cell>
          <cell r="AN336">
            <v>0</v>
          </cell>
          <cell r="AO336">
            <v>0</v>
          </cell>
          <cell r="AP336">
            <v>0</v>
          </cell>
          <cell r="AQ336">
            <v>0</v>
          </cell>
          <cell r="AR336">
            <v>268.27902</v>
          </cell>
          <cell r="AS336">
            <v>268.27902</v>
          </cell>
          <cell r="AT336">
            <v>2861.5007599999999</v>
          </cell>
          <cell r="AU336" t="str">
            <v>JUN/12</v>
          </cell>
          <cell r="AV336" t="str">
            <v>Transformação e Manobra - 2011</v>
          </cell>
        </row>
        <row r="337">
          <cell r="A337" t="str">
            <v>2630/10</v>
          </cell>
          <cell r="B337" t="str">
            <v>Licenças para Ambiente SAP BWA/BPC/LMS/BUSINESS SUITE</v>
          </cell>
          <cell r="C337" t="str">
            <v>PEP</v>
          </cell>
          <cell r="D337">
            <v>0</v>
          </cell>
          <cell r="E337">
            <v>0</v>
          </cell>
          <cell r="F337">
            <v>183</v>
          </cell>
          <cell r="G337">
            <v>0</v>
          </cell>
          <cell r="H337">
            <v>2906.4</v>
          </cell>
          <cell r="I337">
            <v>1128</v>
          </cell>
          <cell r="J337">
            <v>0</v>
          </cell>
          <cell r="K337">
            <v>0</v>
          </cell>
          <cell r="L337">
            <v>0</v>
          </cell>
          <cell r="M337">
            <v>0</v>
          </cell>
          <cell r="N337">
            <v>0</v>
          </cell>
          <cell r="O337">
            <v>0</v>
          </cell>
          <cell r="P337">
            <v>4217.4000000000005</v>
          </cell>
          <cell r="Q337">
            <v>4217.4000000000005</v>
          </cell>
          <cell r="R337">
            <v>0</v>
          </cell>
          <cell r="S337">
            <v>22.698</v>
          </cell>
          <cell r="T337">
            <v>207</v>
          </cell>
          <cell r="U337">
            <v>0</v>
          </cell>
          <cell r="V337">
            <v>80.99991</v>
          </cell>
          <cell r="W337">
            <v>844.33304999999996</v>
          </cell>
          <cell r="X337">
            <v>0</v>
          </cell>
          <cell r="Y337">
            <v>0</v>
          </cell>
          <cell r="Z337">
            <v>0</v>
          </cell>
          <cell r="AA337">
            <v>0</v>
          </cell>
          <cell r="AB337">
            <v>0</v>
          </cell>
          <cell r="AC337">
            <v>0</v>
          </cell>
          <cell r="AD337">
            <v>1155.0309600000003</v>
          </cell>
          <cell r="AE337">
            <v>1155.0309600000003</v>
          </cell>
          <cell r="AF337">
            <v>0</v>
          </cell>
          <cell r="AG337">
            <v>0</v>
          </cell>
          <cell r="AH337">
            <v>0</v>
          </cell>
          <cell r="AI337">
            <v>1404.4430399999999</v>
          </cell>
          <cell r="AJ337">
            <v>0</v>
          </cell>
          <cell r="AK337">
            <v>0</v>
          </cell>
          <cell r="AL337">
            <v>552</v>
          </cell>
          <cell r="AM337">
            <v>0</v>
          </cell>
          <cell r="AN337">
            <v>0</v>
          </cell>
          <cell r="AO337">
            <v>0</v>
          </cell>
          <cell r="AP337">
            <v>0</v>
          </cell>
          <cell r="AQ337">
            <v>0</v>
          </cell>
          <cell r="AR337">
            <v>1404.4430399999999</v>
          </cell>
          <cell r="AS337">
            <v>1956.4430399999999</v>
          </cell>
          <cell r="AT337">
            <v>4217.3999999999996</v>
          </cell>
          <cell r="AU337" t="str">
            <v>JUN/12</v>
          </cell>
          <cell r="AV337" t="str">
            <v>João Luiz Silva Barbosa</v>
          </cell>
        </row>
        <row r="338">
          <cell r="A338" t="str">
            <v>2632/10</v>
          </cell>
          <cell r="B338" t="str">
            <v>SE Capelinha - Ampliação</v>
          </cell>
          <cell r="C338" t="str">
            <v>PEP</v>
          </cell>
          <cell r="D338">
            <v>391.64927</v>
          </cell>
          <cell r="E338">
            <v>285.52835999999996</v>
          </cell>
          <cell r="F338">
            <v>306.76999000000006</v>
          </cell>
          <cell r="G338">
            <v>246.51913999999999</v>
          </cell>
          <cell r="H338">
            <v>282.97574000000003</v>
          </cell>
          <cell r="I338">
            <v>281.35343999999998</v>
          </cell>
          <cell r="J338">
            <v>300.11039</v>
          </cell>
          <cell r="K338">
            <v>702.04467</v>
          </cell>
          <cell r="L338">
            <v>568.06659000000002</v>
          </cell>
          <cell r="M338">
            <v>505.37936999999994</v>
          </cell>
          <cell r="N338">
            <v>434.08849000000009</v>
          </cell>
          <cell r="O338">
            <v>450.42775999999998</v>
          </cell>
          <cell r="P338">
            <v>1794.79594</v>
          </cell>
          <cell r="Q338">
            <v>4754.9132100000006</v>
          </cell>
          <cell r="R338">
            <v>1044.28901</v>
          </cell>
          <cell r="S338">
            <v>181.21267</v>
          </cell>
          <cell r="T338">
            <v>105.63031000000001</v>
          </cell>
          <cell r="U338">
            <v>40.476239999999997</v>
          </cell>
          <cell r="V338">
            <v>74.760650000000012</v>
          </cell>
          <cell r="W338">
            <v>57.458510000000004</v>
          </cell>
          <cell r="X338">
            <v>0</v>
          </cell>
          <cell r="Y338">
            <v>0</v>
          </cell>
          <cell r="Z338">
            <v>0</v>
          </cell>
          <cell r="AA338">
            <v>0</v>
          </cell>
          <cell r="AB338">
            <v>0</v>
          </cell>
          <cell r="AC338">
            <v>0</v>
          </cell>
          <cell r="AD338">
            <v>1503.8273899999999</v>
          </cell>
          <cell r="AE338">
            <v>1503.8273899999999</v>
          </cell>
          <cell r="AF338">
            <v>120.58889000000001</v>
          </cell>
          <cell r="AG338">
            <v>1.0000000000000001E-5</v>
          </cell>
          <cell r="AH338">
            <v>756.73907999999994</v>
          </cell>
          <cell r="AI338">
            <v>0</v>
          </cell>
          <cell r="AJ338">
            <v>1.0000000000000001E-5</v>
          </cell>
          <cell r="AK338">
            <v>2.7350100000000004</v>
          </cell>
          <cell r="AL338">
            <v>34.857519999999994</v>
          </cell>
          <cell r="AM338">
            <v>36.016570000000002</v>
          </cell>
          <cell r="AN338">
            <v>19.57328</v>
          </cell>
          <cell r="AO338">
            <v>17.699650000000002</v>
          </cell>
          <cell r="AP338">
            <v>0</v>
          </cell>
          <cell r="AQ338">
            <v>10.75109</v>
          </cell>
          <cell r="AR338">
            <v>880.06299999999999</v>
          </cell>
          <cell r="AS338">
            <v>998.96110999999985</v>
          </cell>
          <cell r="AT338">
            <v>4351.6019799999995</v>
          </cell>
          <cell r="AU338" t="str">
            <v>JUN/12</v>
          </cell>
          <cell r="AV338" t="str">
            <v>Ricardo José Charbel</v>
          </cell>
        </row>
        <row r="339">
          <cell r="A339" t="str">
            <v>2637/10</v>
          </cell>
          <cell r="B339" t="str">
            <v>Estudos de Viabilidade para a Subtransmissão - 2011</v>
          </cell>
          <cell r="C339" t="str">
            <v>PEP</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-0.69</v>
          </cell>
          <cell r="W339">
            <v>0</v>
          </cell>
          <cell r="X339">
            <v>0</v>
          </cell>
          <cell r="Y339">
            <v>0</v>
          </cell>
          <cell r="Z339">
            <v>0</v>
          </cell>
          <cell r="AA339">
            <v>0</v>
          </cell>
          <cell r="AB339">
            <v>0</v>
          </cell>
          <cell r="AC339">
            <v>0</v>
          </cell>
          <cell r="AD339">
            <v>-0.69</v>
          </cell>
          <cell r="AE339">
            <v>-0.69</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t="str">
            <v>JUN/12</v>
          </cell>
          <cell r="AV339" t="str">
            <v>Estudos de Viabilidade para a Subtransmissão - 2011</v>
          </cell>
        </row>
        <row r="340">
          <cell r="A340" t="str">
            <v>2638/10</v>
          </cell>
          <cell r="B340" t="str">
            <v>Reforma do Pórtico Tomada D'agua - São Simão</v>
          </cell>
          <cell r="C340" t="str">
            <v>PEP</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2.8421709430404007E-14</v>
          </cell>
          <cell r="U340">
            <v>0</v>
          </cell>
          <cell r="V340">
            <v>0</v>
          </cell>
          <cell r="W340">
            <v>0</v>
          </cell>
          <cell r="X340">
            <v>0</v>
          </cell>
          <cell r="Y340">
            <v>0</v>
          </cell>
          <cell r="Z340">
            <v>0</v>
          </cell>
          <cell r="AA340">
            <v>0</v>
          </cell>
          <cell r="AB340">
            <v>0</v>
          </cell>
          <cell r="AC340">
            <v>0</v>
          </cell>
          <cell r="AD340">
            <v>2.8421709430404007E-14</v>
          </cell>
          <cell r="AE340">
            <v>2.8421709430404007E-14</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1E-3</v>
          </cell>
          <cell r="AU340" t="str">
            <v>JUN/12</v>
          </cell>
          <cell r="AV340" t="str">
            <v>Reforma do Pórtico Tomada D'agua - São Simão</v>
          </cell>
        </row>
        <row r="341">
          <cell r="A341" t="str">
            <v>2639/10</v>
          </cell>
          <cell r="B341" t="str">
            <v>Reforço para a Região de Oliveira</v>
          </cell>
          <cell r="C341" t="str">
            <v>PEP</v>
          </cell>
          <cell r="D341">
            <v>405.43246999999997</v>
          </cell>
          <cell r="E341">
            <v>422.214</v>
          </cell>
          <cell r="F341">
            <v>582.65178000000003</v>
          </cell>
          <cell r="G341">
            <v>641.54612999999995</v>
          </cell>
          <cell r="H341">
            <v>956.96681999999998</v>
          </cell>
          <cell r="I341">
            <v>1096.1293899999996</v>
          </cell>
          <cell r="J341">
            <v>1195.4055299999998</v>
          </cell>
          <cell r="K341">
            <v>1838.9497199999998</v>
          </cell>
          <cell r="L341">
            <v>1109.4303499999999</v>
          </cell>
          <cell r="M341">
            <v>1207.9685499999998</v>
          </cell>
          <cell r="N341">
            <v>762.55603999999994</v>
          </cell>
          <cell r="O341">
            <v>3150.1467699999998</v>
          </cell>
          <cell r="P341">
            <v>4104.9405900000002</v>
          </cell>
          <cell r="Q341">
            <v>13369.39755</v>
          </cell>
          <cell r="R341">
            <v>30.16825</v>
          </cell>
          <cell r="S341">
            <v>18.287130000000001</v>
          </cell>
          <cell r="T341">
            <v>395.40967999999998</v>
          </cell>
          <cell r="U341">
            <v>453.53116</v>
          </cell>
          <cell r="V341">
            <v>119.44226</v>
          </cell>
          <cell r="W341">
            <v>968.74266999999998</v>
          </cell>
          <cell r="X341">
            <v>0</v>
          </cell>
          <cell r="Y341">
            <v>0</v>
          </cell>
          <cell r="Z341">
            <v>0</v>
          </cell>
          <cell r="AA341">
            <v>0</v>
          </cell>
          <cell r="AB341">
            <v>0</v>
          </cell>
          <cell r="AC341">
            <v>0</v>
          </cell>
          <cell r="AD341">
            <v>1985.58115</v>
          </cell>
          <cell r="AE341">
            <v>1985.58115</v>
          </cell>
          <cell r="AF341">
            <v>22.536709999999999</v>
          </cell>
          <cell r="AG341">
            <v>22.536709999999999</v>
          </cell>
          <cell r="AH341">
            <v>76.473500000000001</v>
          </cell>
          <cell r="AI341">
            <v>17.697780000000002</v>
          </cell>
          <cell r="AJ341">
            <v>0</v>
          </cell>
          <cell r="AK341">
            <v>88.791970000000006</v>
          </cell>
          <cell r="AL341">
            <v>0</v>
          </cell>
          <cell r="AM341">
            <v>229.53838999999999</v>
          </cell>
          <cell r="AN341">
            <v>191.43092999999999</v>
          </cell>
          <cell r="AO341">
            <v>657.79912999999999</v>
          </cell>
          <cell r="AP341">
            <v>226.35881000000003</v>
          </cell>
          <cell r="AQ341">
            <v>3330.20226</v>
          </cell>
          <cell r="AR341">
            <v>228.03666999999999</v>
          </cell>
          <cell r="AS341">
            <v>4863.3661900000006</v>
          </cell>
          <cell r="AT341">
            <v>9377</v>
          </cell>
          <cell r="AU341" t="str">
            <v>JUN/12</v>
          </cell>
          <cell r="AV341" t="str">
            <v>Ricardo José Charbel</v>
          </cell>
        </row>
        <row r="342">
          <cell r="A342" t="str">
            <v>2640/10</v>
          </cell>
          <cell r="B342" t="str">
            <v>Ferramentas e Equipamentos - MT</v>
          </cell>
          <cell r="C342" t="str">
            <v>PEP</v>
          </cell>
          <cell r="D342">
            <v>0</v>
          </cell>
          <cell r="E342">
            <v>0</v>
          </cell>
          <cell r="F342">
            <v>0</v>
          </cell>
          <cell r="G342">
            <v>0</v>
          </cell>
          <cell r="H342">
            <v>0</v>
          </cell>
          <cell r="I342">
            <v>0</v>
          </cell>
          <cell r="J342">
            <v>0</v>
          </cell>
          <cell r="K342">
            <v>234.04740000000001</v>
          </cell>
          <cell r="L342">
            <v>550</v>
          </cell>
          <cell r="M342">
            <v>125.86</v>
          </cell>
          <cell r="N342">
            <v>300</v>
          </cell>
          <cell r="O342">
            <v>496.19569999999999</v>
          </cell>
          <cell r="P342">
            <v>0</v>
          </cell>
          <cell r="Q342">
            <v>1706.1030999999998</v>
          </cell>
          <cell r="R342">
            <v>-2.3291599999999999</v>
          </cell>
          <cell r="S342">
            <v>47.174249999999986</v>
          </cell>
          <cell r="T342">
            <v>-283.18604999999997</v>
          </cell>
          <cell r="U342">
            <v>41.011839999999992</v>
          </cell>
          <cell r="V342">
            <v>-65.003569999999996</v>
          </cell>
          <cell r="W342">
            <v>288.3809500000001</v>
          </cell>
          <cell r="X342">
            <v>0</v>
          </cell>
          <cell r="Y342">
            <v>0</v>
          </cell>
          <cell r="Z342">
            <v>0</v>
          </cell>
          <cell r="AA342">
            <v>0</v>
          </cell>
          <cell r="AB342">
            <v>0</v>
          </cell>
          <cell r="AC342">
            <v>0</v>
          </cell>
          <cell r="AD342">
            <v>26.048259999999978</v>
          </cell>
          <cell r="AE342">
            <v>26.048259999999978</v>
          </cell>
          <cell r="AF342">
            <v>0</v>
          </cell>
          <cell r="AG342">
            <v>0</v>
          </cell>
          <cell r="AH342">
            <v>0</v>
          </cell>
          <cell r="AI342">
            <v>0</v>
          </cell>
          <cell r="AJ342">
            <v>0</v>
          </cell>
          <cell r="AK342">
            <v>52.8</v>
          </cell>
          <cell r="AL342">
            <v>0</v>
          </cell>
          <cell r="AM342">
            <v>217.6944</v>
          </cell>
          <cell r="AN342">
            <v>550</v>
          </cell>
          <cell r="AO342">
            <v>125.86</v>
          </cell>
          <cell r="AP342">
            <v>0</v>
          </cell>
          <cell r="AQ342">
            <v>1.2</v>
          </cell>
          <cell r="AR342">
            <v>52.8</v>
          </cell>
          <cell r="AS342">
            <v>947.5544000000001</v>
          </cell>
          <cell r="AT342">
            <v>1706.1030999999991</v>
          </cell>
          <cell r="AU342" t="str">
            <v>JUN/12</v>
          </cell>
          <cell r="AV342" t="str">
            <v>Frederico Alvarez Perez</v>
          </cell>
        </row>
        <row r="343">
          <cell r="A343" t="str">
            <v>2644/10</v>
          </cell>
          <cell r="B343" t="str">
            <v>Revestimento/Pavimen. e Drenagem das Vias Circulação CDA/GV</v>
          </cell>
          <cell r="C343" t="str">
            <v>ORD</v>
          </cell>
          <cell r="D343">
            <v>304.71800000000002</v>
          </cell>
          <cell r="E343">
            <v>277.41500000000002</v>
          </cell>
          <cell r="F343">
            <v>277.41500000000002</v>
          </cell>
          <cell r="G343">
            <v>277.41500000000002</v>
          </cell>
          <cell r="H343">
            <v>277.41500000000002</v>
          </cell>
          <cell r="I343">
            <v>0</v>
          </cell>
          <cell r="J343">
            <v>0</v>
          </cell>
          <cell r="K343">
            <v>0</v>
          </cell>
          <cell r="L343">
            <v>0</v>
          </cell>
          <cell r="M343">
            <v>0</v>
          </cell>
          <cell r="N343">
            <v>0</v>
          </cell>
          <cell r="O343">
            <v>0</v>
          </cell>
          <cell r="P343">
            <v>1414.3780000000002</v>
          </cell>
          <cell r="Q343">
            <v>1414.3780000000002</v>
          </cell>
          <cell r="R343">
            <v>0</v>
          </cell>
          <cell r="S343">
            <v>1.0635299999999999</v>
          </cell>
          <cell r="T343">
            <v>0.53742000000000001</v>
          </cell>
          <cell r="U343">
            <v>1.3851600000000002</v>
          </cell>
          <cell r="V343">
            <v>0.14837</v>
          </cell>
          <cell r="W343">
            <v>0</v>
          </cell>
          <cell r="X343">
            <v>0</v>
          </cell>
          <cell r="Y343">
            <v>0</v>
          </cell>
          <cell r="Z343">
            <v>0</v>
          </cell>
          <cell r="AA343">
            <v>0</v>
          </cell>
          <cell r="AB343">
            <v>0</v>
          </cell>
          <cell r="AC343">
            <v>0</v>
          </cell>
          <cell r="AD343">
            <v>3.1344799999999999</v>
          </cell>
          <cell r="AE343">
            <v>3.1344799999999999</v>
          </cell>
          <cell r="AF343">
            <v>1090.2177199999999</v>
          </cell>
          <cell r="AG343">
            <v>0</v>
          </cell>
          <cell r="AH343">
            <v>0</v>
          </cell>
          <cell r="AI343">
            <v>0</v>
          </cell>
          <cell r="AJ343">
            <v>0</v>
          </cell>
          <cell r="AK343">
            <v>0</v>
          </cell>
          <cell r="AL343">
            <v>0</v>
          </cell>
          <cell r="AM343">
            <v>0</v>
          </cell>
          <cell r="AN343">
            <v>0</v>
          </cell>
          <cell r="AO343">
            <v>0</v>
          </cell>
          <cell r="AP343">
            <v>0</v>
          </cell>
          <cell r="AQ343">
            <v>0</v>
          </cell>
          <cell r="AR343">
            <v>1090.2177199999999</v>
          </cell>
          <cell r="AS343">
            <v>1090.2177199999999</v>
          </cell>
          <cell r="AT343">
            <v>1414.3779999999999</v>
          </cell>
          <cell r="AU343" t="str">
            <v>JUN/12</v>
          </cell>
          <cell r="AV343" t="str">
            <v>Revestimento/Pavimen. e Drenagem das Vias Circulação CDA/GV</v>
          </cell>
        </row>
        <row r="344">
          <cell r="A344" t="str">
            <v>2645/10</v>
          </cell>
          <cell r="B344" t="str">
            <v>Atendimento aos Consumidores Confrio,Legran e Logstation</v>
          </cell>
          <cell r="C344" t="str">
            <v>PEP</v>
          </cell>
          <cell r="D344">
            <v>1.31091</v>
          </cell>
          <cell r="E344">
            <v>1.49682</v>
          </cell>
          <cell r="F344">
            <v>4.1033599999999995</v>
          </cell>
          <cell r="G344">
            <v>19.03781</v>
          </cell>
          <cell r="H344">
            <v>5.6652899999999997</v>
          </cell>
          <cell r="I344">
            <v>3.1092399999999998</v>
          </cell>
          <cell r="J344">
            <v>3.1092300000000002</v>
          </cell>
          <cell r="K344">
            <v>0</v>
          </cell>
          <cell r="L344">
            <v>0</v>
          </cell>
          <cell r="M344">
            <v>0</v>
          </cell>
          <cell r="N344">
            <v>0</v>
          </cell>
          <cell r="O344">
            <v>0</v>
          </cell>
          <cell r="P344">
            <v>34.72343</v>
          </cell>
          <cell r="Q344">
            <v>37.832660000000004</v>
          </cell>
          <cell r="R344">
            <v>1.31091</v>
          </cell>
          <cell r="S344">
            <v>1.49682</v>
          </cell>
          <cell r="T344">
            <v>4.1033599999999995</v>
          </cell>
          <cell r="U344">
            <v>19.03781</v>
          </cell>
          <cell r="V344">
            <v>13.347570000000001</v>
          </cell>
          <cell r="W344">
            <v>0</v>
          </cell>
          <cell r="X344">
            <v>0</v>
          </cell>
          <cell r="Y344">
            <v>0</v>
          </cell>
          <cell r="Z344">
            <v>0</v>
          </cell>
          <cell r="AA344">
            <v>0</v>
          </cell>
          <cell r="AB344">
            <v>0</v>
          </cell>
          <cell r="AC344">
            <v>0</v>
          </cell>
          <cell r="AD344">
            <v>39.296469999999999</v>
          </cell>
          <cell r="AE344">
            <v>39.296469999999999</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35</v>
          </cell>
          <cell r="AU344" t="str">
            <v>JUN/12</v>
          </cell>
          <cell r="AV344" t="str">
            <v>Ricardo José Charbel</v>
          </cell>
        </row>
        <row r="345">
          <cell r="A345" t="str">
            <v>2646/11</v>
          </cell>
          <cell r="B345" t="str">
            <v>Aquisição de Equipamentos de Áudio Conferência para a DDC</v>
          </cell>
          <cell r="C345" t="str">
            <v>PEP</v>
          </cell>
          <cell r="D345">
            <v>0</v>
          </cell>
          <cell r="E345">
            <v>32.239959999999996</v>
          </cell>
          <cell r="F345">
            <v>33.122529999999998</v>
          </cell>
          <cell r="G345">
            <v>0</v>
          </cell>
          <cell r="H345">
            <v>0</v>
          </cell>
          <cell r="I345">
            <v>0</v>
          </cell>
          <cell r="J345">
            <v>0</v>
          </cell>
          <cell r="K345">
            <v>0</v>
          </cell>
          <cell r="L345">
            <v>0</v>
          </cell>
          <cell r="M345">
            <v>0</v>
          </cell>
          <cell r="N345">
            <v>0</v>
          </cell>
          <cell r="O345">
            <v>0</v>
          </cell>
          <cell r="P345">
            <v>65.362489999999994</v>
          </cell>
          <cell r="Q345">
            <v>65.362489999999994</v>
          </cell>
          <cell r="R345">
            <v>0</v>
          </cell>
          <cell r="S345">
            <v>65.362489999999994</v>
          </cell>
          <cell r="T345">
            <v>0</v>
          </cell>
          <cell r="U345">
            <v>0</v>
          </cell>
          <cell r="V345">
            <v>0</v>
          </cell>
          <cell r="W345">
            <v>0</v>
          </cell>
          <cell r="X345">
            <v>0</v>
          </cell>
          <cell r="Y345">
            <v>0</v>
          </cell>
          <cell r="Z345">
            <v>0</v>
          </cell>
          <cell r="AA345">
            <v>0</v>
          </cell>
          <cell r="AB345">
            <v>0</v>
          </cell>
          <cell r="AC345">
            <v>0</v>
          </cell>
          <cell r="AD345">
            <v>65.362489999999994</v>
          </cell>
          <cell r="AE345">
            <v>65.362489999999994</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65.362489999999994</v>
          </cell>
          <cell r="AU345" t="str">
            <v>JUN/12</v>
          </cell>
          <cell r="AV345" t="str">
            <v>Eron Lopes Pereira</v>
          </cell>
        </row>
        <row r="346">
          <cell r="A346" t="str">
            <v>2647/11</v>
          </cell>
          <cell r="B346" t="str">
            <v>Atendimento ao Pátio Shopping Uberlândia</v>
          </cell>
          <cell r="C346" t="str">
            <v>PEP</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8.1073900000000005</v>
          </cell>
          <cell r="S346">
            <v>9.6941999999999986</v>
          </cell>
          <cell r="T346">
            <v>16.533380000000001</v>
          </cell>
          <cell r="U346">
            <v>29.975769999999997</v>
          </cell>
          <cell r="V346">
            <v>-85.457119999999989</v>
          </cell>
          <cell r="W346">
            <v>-5.6189999999997298E-2</v>
          </cell>
          <cell r="X346">
            <v>0</v>
          </cell>
          <cell r="Y346">
            <v>0</v>
          </cell>
          <cell r="Z346">
            <v>0</v>
          </cell>
          <cell r="AA346">
            <v>0</v>
          </cell>
          <cell r="AB346">
            <v>0</v>
          </cell>
          <cell r="AC346">
            <v>0</v>
          </cell>
          <cell r="AD346">
            <v>-21.202569999999966</v>
          </cell>
          <cell r="AE346">
            <v>-21.202569999999966</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34.334969999999998</v>
          </cell>
          <cell r="AU346" t="str">
            <v>JUN/12</v>
          </cell>
          <cell r="AV346" t="str">
            <v>Ricardo José Charbel</v>
          </cell>
        </row>
        <row r="347">
          <cell r="A347" t="str">
            <v>2648/11</v>
          </cell>
          <cell r="B347" t="str">
            <v>Integração SE Santos Dumont 2</v>
          </cell>
          <cell r="C347" t="str">
            <v>PEP</v>
          </cell>
          <cell r="D347">
            <v>988.16905999999983</v>
          </cell>
          <cell r="E347">
            <v>987.12753000000009</v>
          </cell>
          <cell r="F347">
            <v>1728.6601599999999</v>
          </cell>
          <cell r="G347">
            <v>1172.4965900000002</v>
          </cell>
          <cell r="H347">
            <v>2456.7206799999999</v>
          </cell>
          <cell r="I347">
            <v>1531.5731599999999</v>
          </cell>
          <cell r="J347">
            <v>1728.6601599999999</v>
          </cell>
          <cell r="K347">
            <v>5951.9521299999997</v>
          </cell>
          <cell r="L347">
            <v>4544.1881700000004</v>
          </cell>
          <cell r="M347">
            <v>3699.5297499999997</v>
          </cell>
          <cell r="N347">
            <v>3136.4241300000003</v>
          </cell>
          <cell r="O347">
            <v>5795.3274000000001</v>
          </cell>
          <cell r="P347">
            <v>8864.7471800000003</v>
          </cell>
          <cell r="Q347">
            <v>33720.82892</v>
          </cell>
          <cell r="R347">
            <v>301.97896000000003</v>
          </cell>
          <cell r="S347">
            <v>137.85171000000003</v>
          </cell>
          <cell r="T347">
            <v>935.17452000000014</v>
          </cell>
          <cell r="U347">
            <v>683.24439999999981</v>
          </cell>
          <cell r="V347">
            <v>656.04546999999991</v>
          </cell>
          <cell r="W347">
            <v>2585.0301800000002</v>
          </cell>
          <cell r="X347">
            <v>0</v>
          </cell>
          <cell r="Y347">
            <v>0</v>
          </cell>
          <cell r="Z347">
            <v>0</v>
          </cell>
          <cell r="AA347">
            <v>0</v>
          </cell>
          <cell r="AB347">
            <v>0</v>
          </cell>
          <cell r="AC347">
            <v>0</v>
          </cell>
          <cell r="AD347">
            <v>5299.325240000001</v>
          </cell>
          <cell r="AE347">
            <v>5299.325240000001</v>
          </cell>
          <cell r="AF347">
            <v>2877.7574799999998</v>
          </cell>
          <cell r="AG347">
            <v>17.60857</v>
          </cell>
          <cell r="AH347">
            <v>7.4149999999999994E-2</v>
          </cell>
          <cell r="AI347">
            <v>67.914999999999992</v>
          </cell>
          <cell r="AJ347">
            <v>981.21713999999986</v>
          </cell>
          <cell r="AK347">
            <v>28.960699999999999</v>
          </cell>
          <cell r="AL347">
            <v>109.95803000000001</v>
          </cell>
          <cell r="AM347">
            <v>134.95231000000001</v>
          </cell>
          <cell r="AN347">
            <v>144.30231999999998</v>
          </cell>
          <cell r="AO347">
            <v>46.039729999999999</v>
          </cell>
          <cell r="AP347">
            <v>61.778819999999996</v>
          </cell>
          <cell r="AQ347">
            <v>5367.0047300000006</v>
          </cell>
          <cell r="AR347">
            <v>3973.5330399999993</v>
          </cell>
          <cell r="AS347">
            <v>9837.5689800000018</v>
          </cell>
          <cell r="AT347">
            <v>28447.740500000004</v>
          </cell>
          <cell r="AU347" t="str">
            <v>JUN/12</v>
          </cell>
          <cell r="AV347" t="str">
            <v>Ricardo José Charbel</v>
          </cell>
        </row>
        <row r="348">
          <cell r="A348" t="str">
            <v>2649/11</v>
          </cell>
          <cell r="B348" t="str">
            <v>Integração da SE Sete Lagoas 4</v>
          </cell>
          <cell r="C348" t="str">
            <v>PEP</v>
          </cell>
          <cell r="D348">
            <v>2414.3460399999994</v>
          </cell>
          <cell r="E348">
            <v>2482.7295199999999</v>
          </cell>
          <cell r="F348">
            <v>2675.3718199999998</v>
          </cell>
          <cell r="G348">
            <v>2462.4896399999998</v>
          </cell>
          <cell r="H348">
            <v>2433.81909</v>
          </cell>
          <cell r="I348">
            <v>2407.02538</v>
          </cell>
          <cell r="J348">
            <v>2735.9904899999997</v>
          </cell>
          <cell r="K348">
            <v>3869.6753699999999</v>
          </cell>
          <cell r="L348">
            <v>2407.02538</v>
          </cell>
          <cell r="M348">
            <v>2407.02538</v>
          </cell>
          <cell r="N348">
            <v>2407.0253700000003</v>
          </cell>
          <cell r="O348">
            <v>2407.02538</v>
          </cell>
          <cell r="P348">
            <v>14875.781489999999</v>
          </cell>
          <cell r="Q348">
            <v>31109.548859999999</v>
          </cell>
          <cell r="R348">
            <v>101.63055000000001</v>
          </cell>
          <cell r="S348">
            <v>558.26070000000004</v>
          </cell>
          <cell r="T348">
            <v>851.34332999999992</v>
          </cell>
          <cell r="U348">
            <v>83.196619999999996</v>
          </cell>
          <cell r="V348">
            <v>458.65003000000002</v>
          </cell>
          <cell r="W348">
            <v>560.07547999999997</v>
          </cell>
          <cell r="X348">
            <v>0</v>
          </cell>
          <cell r="Y348">
            <v>0</v>
          </cell>
          <cell r="Z348">
            <v>0</v>
          </cell>
          <cell r="AA348">
            <v>0</v>
          </cell>
          <cell r="AB348">
            <v>0</v>
          </cell>
          <cell r="AC348">
            <v>0</v>
          </cell>
          <cell r="AD348">
            <v>2613.1567100000002</v>
          </cell>
          <cell r="AE348">
            <v>2613.1567100000002</v>
          </cell>
          <cell r="AF348">
            <v>0</v>
          </cell>
          <cell r="AG348">
            <v>34.713329999999999</v>
          </cell>
          <cell r="AH348">
            <v>24.579630000000002</v>
          </cell>
          <cell r="AI348">
            <v>63.098089999999999</v>
          </cell>
          <cell r="AJ348">
            <v>39.489799999999995</v>
          </cell>
          <cell r="AK348">
            <v>213.52550000000002</v>
          </cell>
          <cell r="AL348">
            <v>603.26596000000006</v>
          </cell>
          <cell r="AM348">
            <v>1746.7983899999999</v>
          </cell>
          <cell r="AN348">
            <v>94.571870000000004</v>
          </cell>
          <cell r="AO348">
            <v>70.99996999999999</v>
          </cell>
          <cell r="AP348">
            <v>1761.36022</v>
          </cell>
          <cell r="AQ348">
            <v>1173.1969100000001</v>
          </cell>
          <cell r="AR348">
            <v>375.40635000000003</v>
          </cell>
          <cell r="AS348">
            <v>5825.5996699999996</v>
          </cell>
          <cell r="AT348">
            <v>28884.304510000002</v>
          </cell>
          <cell r="AU348" t="str">
            <v>JUN/12</v>
          </cell>
          <cell r="AV348" t="str">
            <v>Ricardo José Charbel</v>
          </cell>
        </row>
        <row r="349">
          <cell r="A349" t="str">
            <v>2654/11</v>
          </cell>
          <cell r="B349" t="str">
            <v>Aquisição de GPS para GA/LA</v>
          </cell>
          <cell r="C349" t="str">
            <v>PEP</v>
          </cell>
          <cell r="D349">
            <v>0</v>
          </cell>
          <cell r="E349">
            <v>0</v>
          </cell>
          <cell r="F349">
            <v>0</v>
          </cell>
          <cell r="G349">
            <v>0</v>
          </cell>
          <cell r="H349">
            <v>0</v>
          </cell>
          <cell r="I349">
            <v>0</v>
          </cell>
          <cell r="J349">
            <v>7.08</v>
          </cell>
          <cell r="K349">
            <v>0</v>
          </cell>
          <cell r="L349">
            <v>0</v>
          </cell>
          <cell r="M349">
            <v>0</v>
          </cell>
          <cell r="N349">
            <v>0</v>
          </cell>
          <cell r="O349">
            <v>0</v>
          </cell>
          <cell r="P349">
            <v>0</v>
          </cell>
          <cell r="Q349">
            <v>7.08</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7.08</v>
          </cell>
          <cell r="AU349" t="str">
            <v>JUN/12</v>
          </cell>
          <cell r="AV349" t="str">
            <v>Wilson Roberto Grossi</v>
          </cell>
        </row>
        <row r="350">
          <cell r="A350" t="str">
            <v>2655/11</v>
          </cell>
          <cell r="B350" t="str">
            <v>Aquisição de um Equipamento Gimbal Completo</v>
          </cell>
          <cell r="C350" t="str">
            <v>PEP</v>
          </cell>
          <cell r="D350">
            <v>0</v>
          </cell>
          <cell r="E350">
            <v>0</v>
          </cell>
          <cell r="F350">
            <v>0</v>
          </cell>
          <cell r="G350">
            <v>0</v>
          </cell>
          <cell r="H350">
            <v>20</v>
          </cell>
          <cell r="I350">
            <v>1202.1262000000002</v>
          </cell>
          <cell r="J350">
            <v>274.7638</v>
          </cell>
          <cell r="K350">
            <v>120</v>
          </cell>
          <cell r="L350">
            <v>92.5</v>
          </cell>
          <cell r="M350">
            <v>0</v>
          </cell>
          <cell r="N350">
            <v>0</v>
          </cell>
          <cell r="O350">
            <v>0</v>
          </cell>
          <cell r="P350">
            <v>1222.1262000000002</v>
          </cell>
          <cell r="Q350">
            <v>1709.39</v>
          </cell>
          <cell r="R350">
            <v>0</v>
          </cell>
          <cell r="S350">
            <v>49.093000000000004</v>
          </cell>
          <cell r="T350">
            <v>0</v>
          </cell>
          <cell r="U350">
            <v>1.734</v>
          </cell>
          <cell r="V350">
            <v>0</v>
          </cell>
          <cell r="W350">
            <v>0</v>
          </cell>
          <cell r="X350">
            <v>0</v>
          </cell>
          <cell r="Y350">
            <v>0</v>
          </cell>
          <cell r="Z350">
            <v>0</v>
          </cell>
          <cell r="AA350">
            <v>0</v>
          </cell>
          <cell r="AB350">
            <v>0</v>
          </cell>
          <cell r="AC350">
            <v>0</v>
          </cell>
          <cell r="AD350">
            <v>50.826999999999998</v>
          </cell>
          <cell r="AE350">
            <v>50.826999999999998</v>
          </cell>
          <cell r="AF350">
            <v>0</v>
          </cell>
          <cell r="AG350">
            <v>0</v>
          </cell>
          <cell r="AH350">
            <v>0</v>
          </cell>
          <cell r="AI350">
            <v>0</v>
          </cell>
          <cell r="AJ350">
            <v>0</v>
          </cell>
          <cell r="AK350">
            <v>0</v>
          </cell>
          <cell r="AL350">
            <v>0</v>
          </cell>
          <cell r="AM350">
            <v>0</v>
          </cell>
          <cell r="AN350">
            <v>0</v>
          </cell>
          <cell r="AO350">
            <v>0</v>
          </cell>
          <cell r="AP350">
            <v>1385.5336900000002</v>
          </cell>
          <cell r="AQ350">
            <v>0</v>
          </cell>
          <cell r="AR350">
            <v>0</v>
          </cell>
          <cell r="AS350">
            <v>1385.5336900000002</v>
          </cell>
          <cell r="AT350">
            <v>1709.3899999999999</v>
          </cell>
          <cell r="AU350" t="str">
            <v>JUN/12</v>
          </cell>
          <cell r="AV350" t="str">
            <v>Wellington Zakhia Soares</v>
          </cell>
        </row>
        <row r="351">
          <cell r="A351" t="str">
            <v>2656/11</v>
          </cell>
          <cell r="B351" t="str">
            <v>Instalação de Seção 13,8 na SE Nova Lima 4</v>
          </cell>
          <cell r="C351" t="str">
            <v>PEP</v>
          </cell>
          <cell r="D351">
            <v>46.028930000000003</v>
          </cell>
          <cell r="E351">
            <v>74.83972</v>
          </cell>
          <cell r="F351">
            <v>46.028930000000003</v>
          </cell>
          <cell r="G351">
            <v>89.040729999999996</v>
          </cell>
          <cell r="H351">
            <v>46.028959999999998</v>
          </cell>
          <cell r="I351">
            <v>46.172050000000006</v>
          </cell>
          <cell r="J351">
            <v>46.028930000000003</v>
          </cell>
          <cell r="K351">
            <v>46.028959999999998</v>
          </cell>
          <cell r="L351">
            <v>46.028930000000003</v>
          </cell>
          <cell r="M351">
            <v>46.028930000000003</v>
          </cell>
          <cell r="N351">
            <v>46.028959999999998</v>
          </cell>
          <cell r="O351">
            <v>46.028930000000003</v>
          </cell>
          <cell r="P351">
            <v>348.13932000000005</v>
          </cell>
          <cell r="Q351">
            <v>624.31295999999998</v>
          </cell>
          <cell r="R351">
            <v>54.125990000000002</v>
          </cell>
          <cell r="S351">
            <v>17.460630000000002</v>
          </cell>
          <cell r="T351">
            <v>114.42623</v>
          </cell>
          <cell r="U351">
            <v>74.146129999999999</v>
          </cell>
          <cell r="V351">
            <v>80.804199999999994</v>
          </cell>
          <cell r="W351">
            <v>0</v>
          </cell>
          <cell r="X351">
            <v>0</v>
          </cell>
          <cell r="Y351">
            <v>0</v>
          </cell>
          <cell r="Z351">
            <v>0</v>
          </cell>
          <cell r="AA351">
            <v>0</v>
          </cell>
          <cell r="AB351">
            <v>0</v>
          </cell>
          <cell r="AC351">
            <v>0</v>
          </cell>
          <cell r="AD351">
            <v>340.96317999999997</v>
          </cell>
          <cell r="AE351">
            <v>340.96317999999997</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552.34728000000007</v>
          </cell>
          <cell r="AU351" t="str">
            <v>JUN/12</v>
          </cell>
          <cell r="AV351" t="str">
            <v>Ricardo José Charbel</v>
          </cell>
        </row>
        <row r="352">
          <cell r="A352" t="str">
            <v>2657/11</v>
          </cell>
          <cell r="B352" t="str">
            <v>Reforço para a Região de São Gotardo</v>
          </cell>
          <cell r="C352" t="str">
            <v>PEP</v>
          </cell>
          <cell r="D352">
            <v>564.5717800000001</v>
          </cell>
          <cell r="E352">
            <v>662.70663000000002</v>
          </cell>
          <cell r="F352">
            <v>1599.7006399999998</v>
          </cell>
          <cell r="G352">
            <v>866.35883000000001</v>
          </cell>
          <cell r="H352">
            <v>1972.0223199999998</v>
          </cell>
          <cell r="I352">
            <v>7834.4112900000009</v>
          </cell>
          <cell r="J352">
            <v>6036.185089999999</v>
          </cell>
          <cell r="K352">
            <v>3577.2686999999996</v>
          </cell>
          <cell r="L352">
            <v>1852.8671899999999</v>
          </cell>
          <cell r="M352">
            <v>1712.8965700000003</v>
          </cell>
          <cell r="N352">
            <v>1993.47714</v>
          </cell>
          <cell r="O352">
            <v>1897.8562999999997</v>
          </cell>
          <cell r="P352">
            <v>13499.771489999999</v>
          </cell>
          <cell r="Q352">
            <v>30570.322479999992</v>
          </cell>
          <cell r="R352">
            <v>1480.7256799999998</v>
          </cell>
          <cell r="S352">
            <v>420.68630999999999</v>
          </cell>
          <cell r="T352">
            <v>489.94654999999995</v>
          </cell>
          <cell r="U352">
            <v>1240.7508499999997</v>
          </cell>
          <cell r="V352">
            <v>840.71061999999961</v>
          </cell>
          <cell r="W352">
            <v>1907.7607500000004</v>
          </cell>
          <cell r="X352">
            <v>0</v>
          </cell>
          <cell r="Y352">
            <v>0</v>
          </cell>
          <cell r="Z352">
            <v>0</v>
          </cell>
          <cell r="AA352">
            <v>0</v>
          </cell>
          <cell r="AB352">
            <v>0</v>
          </cell>
          <cell r="AC352">
            <v>0</v>
          </cell>
          <cell r="AD352">
            <v>6380.5807599999998</v>
          </cell>
          <cell r="AE352">
            <v>6380.5807599999998</v>
          </cell>
          <cell r="AF352">
            <v>91.412589999999994</v>
          </cell>
          <cell r="AG352">
            <v>62.209269999999997</v>
          </cell>
          <cell r="AH352">
            <v>203.90917999999999</v>
          </cell>
          <cell r="AI352">
            <v>459.90053000000006</v>
          </cell>
          <cell r="AJ352">
            <v>663.93499999999995</v>
          </cell>
          <cell r="AK352">
            <v>1310.6242200000002</v>
          </cell>
          <cell r="AL352">
            <v>503.44480999999996</v>
          </cell>
          <cell r="AM352">
            <v>1341.2447299999999</v>
          </cell>
          <cell r="AN352">
            <v>458.08107000000001</v>
          </cell>
          <cell r="AO352">
            <v>95.574210000000008</v>
          </cell>
          <cell r="AP352">
            <v>27.289439999999999</v>
          </cell>
          <cell r="AQ352">
            <v>175.60115999999999</v>
          </cell>
          <cell r="AR352">
            <v>2791.9907899999998</v>
          </cell>
          <cell r="AS352">
            <v>5393.2262099999998</v>
          </cell>
          <cell r="AT352">
            <v>20481.000000000007</v>
          </cell>
          <cell r="AU352" t="str">
            <v>JUN/12</v>
          </cell>
          <cell r="AV352" t="str">
            <v>Ricardo José Charbel</v>
          </cell>
        </row>
        <row r="353">
          <cell r="A353" t="str">
            <v>2658/11</v>
          </cell>
          <cell r="B353" t="str">
            <v>Ampliação da SE Mateus Leme</v>
          </cell>
          <cell r="C353" t="str">
            <v>PEP</v>
          </cell>
          <cell r="D353">
            <v>1434.4294699999998</v>
          </cell>
          <cell r="E353">
            <v>2494.3688900000002</v>
          </cell>
          <cell r="F353">
            <v>610.09101999999996</v>
          </cell>
          <cell r="G353">
            <v>518.77280999999994</v>
          </cell>
          <cell r="H353">
            <v>427.45461000000006</v>
          </cell>
          <cell r="I353">
            <v>558.80140999999992</v>
          </cell>
          <cell r="J353">
            <v>579.65160000000003</v>
          </cell>
          <cell r="K353">
            <v>568.39062000000001</v>
          </cell>
          <cell r="L353">
            <v>457.89400000000001</v>
          </cell>
          <cell r="M353">
            <v>397.01520999999997</v>
          </cell>
          <cell r="N353">
            <v>317.87275</v>
          </cell>
          <cell r="O353">
            <v>275.25760999999994</v>
          </cell>
          <cell r="P353">
            <v>6043.9182100000007</v>
          </cell>
          <cell r="Q353">
            <v>8640</v>
          </cell>
          <cell r="R353">
            <v>153.65313</v>
          </cell>
          <cell r="S353">
            <v>187.32203999999999</v>
          </cell>
          <cell r="T353">
            <v>1782.95001</v>
          </cell>
          <cell r="U353">
            <v>67.903000000000006</v>
          </cell>
          <cell r="V353">
            <v>116.50044000000001</v>
          </cell>
          <cell r="W353">
            <v>107.79196</v>
          </cell>
          <cell r="X353">
            <v>0</v>
          </cell>
          <cell r="Y353">
            <v>0</v>
          </cell>
          <cell r="Z353">
            <v>0</v>
          </cell>
          <cell r="AA353">
            <v>0</v>
          </cell>
          <cell r="AB353">
            <v>0</v>
          </cell>
          <cell r="AC353">
            <v>0</v>
          </cell>
          <cell r="AD353">
            <v>2416.1205800000002</v>
          </cell>
          <cell r="AE353">
            <v>2416.1205800000002</v>
          </cell>
          <cell r="AF353">
            <v>71.08408</v>
          </cell>
          <cell r="AG353">
            <v>0</v>
          </cell>
          <cell r="AH353">
            <v>14.988610000000001</v>
          </cell>
          <cell r="AI353">
            <v>51.562989999999999</v>
          </cell>
          <cell r="AJ353">
            <v>168.32406</v>
          </cell>
          <cell r="AK353">
            <v>177.01521</v>
          </cell>
          <cell r="AL353">
            <v>227.47879999999998</v>
          </cell>
          <cell r="AM353">
            <v>236.8484</v>
          </cell>
          <cell r="AN353">
            <v>290.74305000000004</v>
          </cell>
          <cell r="AO353">
            <v>219.71386999999999</v>
          </cell>
          <cell r="AP353">
            <v>360.63637</v>
          </cell>
          <cell r="AQ353">
            <v>39.79701</v>
          </cell>
          <cell r="AR353">
            <v>482.97494999999992</v>
          </cell>
          <cell r="AS353">
            <v>1858.19245</v>
          </cell>
          <cell r="AT353">
            <v>8640</v>
          </cell>
          <cell r="AU353" t="str">
            <v>JUN/12</v>
          </cell>
          <cell r="AV353" t="str">
            <v>Ricardo José Charbel</v>
          </cell>
        </row>
        <row r="354">
          <cell r="A354" t="str">
            <v>2659/11</v>
          </cell>
          <cell r="B354" t="str">
            <v>Reforço Região de Nova Lima</v>
          </cell>
          <cell r="C354" t="str">
            <v>PEP</v>
          </cell>
          <cell r="D354">
            <v>527.25691000000006</v>
          </cell>
          <cell r="E354">
            <v>527.25689000000011</v>
          </cell>
          <cell r="F354">
            <v>527.25692000000004</v>
          </cell>
          <cell r="G354">
            <v>527.25691000000006</v>
          </cell>
          <cell r="H354">
            <v>527.25689000000011</v>
          </cell>
          <cell r="I354">
            <v>527.25692000000004</v>
          </cell>
          <cell r="J354">
            <v>527.25691000000006</v>
          </cell>
          <cell r="K354">
            <v>527.25689000000011</v>
          </cell>
          <cell r="L354">
            <v>527.25692000000004</v>
          </cell>
          <cell r="M354">
            <v>527.25691000000006</v>
          </cell>
          <cell r="N354">
            <v>527.25689000000011</v>
          </cell>
          <cell r="O354">
            <v>527.25691000000006</v>
          </cell>
          <cell r="P354">
            <v>3163.5414400000004</v>
          </cell>
          <cell r="Q354">
            <v>6327.0828700000011</v>
          </cell>
          <cell r="R354">
            <v>0</v>
          </cell>
          <cell r="S354">
            <v>2.8538299999999999</v>
          </cell>
          <cell r="T354">
            <v>3.8846799999999999</v>
          </cell>
          <cell r="U354">
            <v>5.6917799999999996</v>
          </cell>
          <cell r="V354">
            <v>8.6388199999999991</v>
          </cell>
          <cell r="W354">
            <v>11.93497</v>
          </cell>
          <cell r="X354">
            <v>0</v>
          </cell>
          <cell r="Y354">
            <v>0</v>
          </cell>
          <cell r="Z354">
            <v>0</v>
          </cell>
          <cell r="AA354">
            <v>0</v>
          </cell>
          <cell r="AB354">
            <v>0</v>
          </cell>
          <cell r="AC354">
            <v>0</v>
          </cell>
          <cell r="AD354">
            <v>33.004080000000002</v>
          </cell>
          <cell r="AE354">
            <v>33.004080000000002</v>
          </cell>
          <cell r="AF354">
            <v>0</v>
          </cell>
          <cell r="AG354">
            <v>27.581659999999999</v>
          </cell>
          <cell r="AH354">
            <v>0</v>
          </cell>
          <cell r="AI354">
            <v>0</v>
          </cell>
          <cell r="AJ354">
            <v>43.381320000000002</v>
          </cell>
          <cell r="AK354">
            <v>32.141859999999994</v>
          </cell>
          <cell r="AL354">
            <v>65.273449999999997</v>
          </cell>
          <cell r="AM354">
            <v>0</v>
          </cell>
          <cell r="AN354">
            <v>0</v>
          </cell>
          <cell r="AO354">
            <v>0</v>
          </cell>
          <cell r="AP354">
            <v>0</v>
          </cell>
          <cell r="AQ354">
            <v>0</v>
          </cell>
          <cell r="AR354">
            <v>103.10484</v>
          </cell>
          <cell r="AS354">
            <v>168.37828999999999</v>
          </cell>
          <cell r="AT354">
            <v>6327.0828700000002</v>
          </cell>
          <cell r="AU354" t="str">
            <v>JUN/12</v>
          </cell>
          <cell r="AV354" t="str">
            <v>Reforço Região de Nova Lima</v>
          </cell>
        </row>
        <row r="355">
          <cell r="A355" t="str">
            <v>2660/11</v>
          </cell>
          <cell r="B355" t="str">
            <v>Integração SE Santos Dumont 2</v>
          </cell>
          <cell r="C355" t="str">
            <v>PEP</v>
          </cell>
          <cell r="D355">
            <v>1028.18091</v>
          </cell>
          <cell r="E355">
            <v>2377.0690300000001</v>
          </cell>
          <cell r="F355">
            <v>923.19949000000008</v>
          </cell>
          <cell r="G355">
            <v>787.83176000000003</v>
          </cell>
          <cell r="H355">
            <v>628.40359000000001</v>
          </cell>
          <cell r="I355">
            <v>845.30752000000007</v>
          </cell>
          <cell r="J355">
            <v>903.01504</v>
          </cell>
          <cell r="K355">
            <v>700.02074000000005</v>
          </cell>
          <cell r="L355">
            <v>538.47748999999999</v>
          </cell>
          <cell r="M355">
            <v>430.78198999999995</v>
          </cell>
          <cell r="N355">
            <v>290.77785</v>
          </cell>
          <cell r="O355">
            <v>215.39099999999996</v>
          </cell>
          <cell r="P355">
            <v>6589.992299999999</v>
          </cell>
          <cell r="Q355">
            <v>9668.4564100000007</v>
          </cell>
          <cell r="R355">
            <v>101.29131000000001</v>
          </cell>
          <cell r="S355">
            <v>178.61053999999999</v>
          </cell>
          <cell r="T355">
            <v>1509.7841700000004</v>
          </cell>
          <cell r="U355">
            <v>236.33393000000001</v>
          </cell>
          <cell r="V355">
            <v>343.20229999999998</v>
          </cell>
          <cell r="W355">
            <v>550.74763000000007</v>
          </cell>
          <cell r="X355">
            <v>0</v>
          </cell>
          <cell r="Y355">
            <v>0</v>
          </cell>
          <cell r="Z355">
            <v>0</v>
          </cell>
          <cell r="AA355">
            <v>0</v>
          </cell>
          <cell r="AB355">
            <v>0</v>
          </cell>
          <cell r="AC355">
            <v>0</v>
          </cell>
          <cell r="AD355">
            <v>2919.9698800000006</v>
          </cell>
          <cell r="AE355">
            <v>2919.9698800000006</v>
          </cell>
          <cell r="AF355">
            <v>85.333839999999995</v>
          </cell>
          <cell r="AG355">
            <v>55.70778</v>
          </cell>
          <cell r="AH355">
            <v>49.19332</v>
          </cell>
          <cell r="AI355">
            <v>104.52543000000001</v>
          </cell>
          <cell r="AJ355">
            <v>226.66556000000003</v>
          </cell>
          <cell r="AK355">
            <v>333.92361999999997</v>
          </cell>
          <cell r="AL355">
            <v>436.38106999999997</v>
          </cell>
          <cell r="AM355">
            <v>131.74057999999999</v>
          </cell>
          <cell r="AN355">
            <v>75.155280000000005</v>
          </cell>
          <cell r="AO355">
            <v>41.215290000000003</v>
          </cell>
          <cell r="AP355">
            <v>41.515309999999999</v>
          </cell>
          <cell r="AQ355">
            <v>39.796889999999998</v>
          </cell>
          <cell r="AR355">
            <v>855.34955000000002</v>
          </cell>
          <cell r="AS355">
            <v>1621.1539700000001</v>
          </cell>
          <cell r="AT355">
            <v>7344.83295</v>
          </cell>
          <cell r="AU355" t="str">
            <v>JUN/12</v>
          </cell>
          <cell r="AV355" t="str">
            <v>Ricardo José Charbel</v>
          </cell>
        </row>
        <row r="356">
          <cell r="A356" t="str">
            <v>2662/11</v>
          </cell>
          <cell r="B356" t="str">
            <v>Introdução 138 kV SE Central de Minas</v>
          </cell>
          <cell r="C356" t="str">
            <v>PEP</v>
          </cell>
          <cell r="D356">
            <v>383.16458000000006</v>
          </cell>
          <cell r="E356">
            <v>393.11986000000002</v>
          </cell>
          <cell r="F356">
            <v>392.32057000000003</v>
          </cell>
          <cell r="G356">
            <v>383.16457000000003</v>
          </cell>
          <cell r="H356">
            <v>434.57873000000006</v>
          </cell>
          <cell r="I356">
            <v>383.16466000000003</v>
          </cell>
          <cell r="J356">
            <v>386.95298000000003</v>
          </cell>
          <cell r="K356">
            <v>383.16453999999999</v>
          </cell>
          <cell r="L356">
            <v>383.16457000000003</v>
          </cell>
          <cell r="M356">
            <v>399.41466000000003</v>
          </cell>
          <cell r="N356">
            <v>383.16453000000001</v>
          </cell>
          <cell r="O356">
            <v>433.18122000000011</v>
          </cell>
          <cell r="P356">
            <v>2369.5129700000002</v>
          </cell>
          <cell r="Q356">
            <v>4738.5554699999993</v>
          </cell>
          <cell r="R356">
            <v>1.4068499999999999</v>
          </cell>
          <cell r="S356">
            <v>28.8126</v>
          </cell>
          <cell r="T356">
            <v>52.725340000000003</v>
          </cell>
          <cell r="U356">
            <v>35.414769999999997</v>
          </cell>
          <cell r="V356">
            <v>83.19511</v>
          </cell>
          <cell r="W356">
            <v>35.404640000000001</v>
          </cell>
          <cell r="X356">
            <v>0</v>
          </cell>
          <cell r="Y356">
            <v>0</v>
          </cell>
          <cell r="Z356">
            <v>0</v>
          </cell>
          <cell r="AA356">
            <v>0</v>
          </cell>
          <cell r="AB356">
            <v>0</v>
          </cell>
          <cell r="AC356">
            <v>0</v>
          </cell>
          <cell r="AD356">
            <v>236.95931000000002</v>
          </cell>
          <cell r="AE356">
            <v>236.95931000000002</v>
          </cell>
          <cell r="AF356">
            <v>0</v>
          </cell>
          <cell r="AG356">
            <v>9.95533</v>
          </cell>
          <cell r="AH356">
            <v>9.1559100000000004</v>
          </cell>
          <cell r="AI356">
            <v>4.9666399999999999</v>
          </cell>
          <cell r="AJ356">
            <v>3.8993800000000003</v>
          </cell>
          <cell r="AK356">
            <v>5.1796999999999995</v>
          </cell>
          <cell r="AL356">
            <v>0</v>
          </cell>
          <cell r="AM356">
            <v>0</v>
          </cell>
          <cell r="AN356">
            <v>21.747399999999999</v>
          </cell>
          <cell r="AO356">
            <v>13.490399999999999</v>
          </cell>
          <cell r="AP356">
            <v>0</v>
          </cell>
          <cell r="AQ356">
            <v>2528.1272899999999</v>
          </cell>
          <cell r="AR356">
            <v>33.156959999999998</v>
          </cell>
          <cell r="AS356">
            <v>2596.52205</v>
          </cell>
          <cell r="AT356">
            <v>4597.9750000000004</v>
          </cell>
          <cell r="AU356" t="str">
            <v>JUN/12</v>
          </cell>
          <cell r="AV356" t="str">
            <v/>
          </cell>
        </row>
        <row r="357">
          <cell r="A357" t="str">
            <v>2663/11</v>
          </cell>
          <cell r="B357" t="str">
            <v>SE Rio do Prado - Construção</v>
          </cell>
          <cell r="C357" t="str">
            <v>PEP</v>
          </cell>
          <cell r="D357">
            <v>203.06482</v>
          </cell>
          <cell r="E357">
            <v>172.48919000000001</v>
          </cell>
          <cell r="F357">
            <v>269.03726000000006</v>
          </cell>
          <cell r="G357">
            <v>432.78655000000003</v>
          </cell>
          <cell r="H357">
            <v>628.05688999999995</v>
          </cell>
          <cell r="I357">
            <v>6938.2872000000007</v>
          </cell>
          <cell r="J357">
            <v>554.04789000000005</v>
          </cell>
          <cell r="K357">
            <v>458.93602000000004</v>
          </cell>
          <cell r="L357">
            <v>1123.80187</v>
          </cell>
          <cell r="M357">
            <v>9409.3297299999995</v>
          </cell>
          <cell r="N357">
            <v>4892.75342</v>
          </cell>
          <cell r="O357">
            <v>2689.6970700000002</v>
          </cell>
          <cell r="P357">
            <v>8643.7219100000002</v>
          </cell>
          <cell r="Q357">
            <v>27772.287909999999</v>
          </cell>
          <cell r="R357">
            <v>20.87623</v>
          </cell>
          <cell r="S357">
            <v>30.9527</v>
          </cell>
          <cell r="T357">
            <v>23.786050000000003</v>
          </cell>
          <cell r="U357">
            <v>117.25564999999999</v>
          </cell>
          <cell r="V357">
            <v>49.220649999999999</v>
          </cell>
          <cell r="W357">
            <v>72.500579999999999</v>
          </cell>
          <cell r="X357">
            <v>0</v>
          </cell>
          <cell r="Y357">
            <v>0</v>
          </cell>
          <cell r="Z357">
            <v>0</v>
          </cell>
          <cell r="AA357">
            <v>0</v>
          </cell>
          <cell r="AB357">
            <v>0</v>
          </cell>
          <cell r="AC357">
            <v>0</v>
          </cell>
          <cell r="AD357">
            <v>314.59186</v>
          </cell>
          <cell r="AE357">
            <v>314.59186</v>
          </cell>
          <cell r="AF357">
            <v>17.009640000000001</v>
          </cell>
          <cell r="AG357">
            <v>5.5866400000000001</v>
          </cell>
          <cell r="AH357">
            <v>0</v>
          </cell>
          <cell r="AI357">
            <v>20.250030000000002</v>
          </cell>
          <cell r="AJ357">
            <v>0</v>
          </cell>
          <cell r="AK357">
            <v>7780.7370000000001</v>
          </cell>
          <cell r="AL357">
            <v>78.946849999999998</v>
          </cell>
          <cell r="AM357">
            <v>18.406380000000002</v>
          </cell>
          <cell r="AN357">
            <v>26.693629999999999</v>
          </cell>
          <cell r="AO357">
            <v>4785.8906400000005</v>
          </cell>
          <cell r="AP357">
            <v>569.06778999999995</v>
          </cell>
          <cell r="AQ357">
            <v>1812.3376899999998</v>
          </cell>
          <cell r="AR357">
            <v>7823.58331</v>
          </cell>
          <cell r="AS357">
            <v>15114.926290000001</v>
          </cell>
          <cell r="AT357">
            <v>19907</v>
          </cell>
          <cell r="AU357" t="str">
            <v>JUN/12</v>
          </cell>
          <cell r="AV357" t="str">
            <v>Ricardo José Charbel</v>
          </cell>
        </row>
        <row r="358">
          <cell r="A358" t="str">
            <v>2667/11</v>
          </cell>
          <cell r="B358" t="str">
            <v>Aquisição de Controle de Acesso</v>
          </cell>
          <cell r="C358" t="str">
            <v>ORD</v>
          </cell>
          <cell r="D358">
            <v>0</v>
          </cell>
          <cell r="E358">
            <v>0</v>
          </cell>
          <cell r="F358">
            <v>69</v>
          </cell>
          <cell r="G358">
            <v>29</v>
          </cell>
          <cell r="H358">
            <v>71</v>
          </cell>
          <cell r="I358">
            <v>71</v>
          </cell>
          <cell r="J358">
            <v>21</v>
          </cell>
          <cell r="K358">
            <v>21</v>
          </cell>
          <cell r="L358">
            <v>0</v>
          </cell>
          <cell r="M358">
            <v>0</v>
          </cell>
          <cell r="N358">
            <v>0</v>
          </cell>
          <cell r="O358">
            <v>0</v>
          </cell>
          <cell r="P358">
            <v>240</v>
          </cell>
          <cell r="Q358">
            <v>282</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282</v>
          </cell>
          <cell r="AU358" t="str">
            <v>JUN/12</v>
          </cell>
          <cell r="AV358" t="str">
            <v>Zeuxis Jorge dos Santos</v>
          </cell>
        </row>
        <row r="359">
          <cell r="A359" t="str">
            <v>2668/11</v>
          </cell>
          <cell r="B359" t="str">
            <v>Reforma, Modernização Sist.Esgotamento Efluentes Pátio CDA/IG</v>
          </cell>
          <cell r="C359" t="str">
            <v>ORD</v>
          </cell>
          <cell r="D359">
            <v>86</v>
          </cell>
          <cell r="E359">
            <v>75</v>
          </cell>
          <cell r="F359">
            <v>75</v>
          </cell>
          <cell r="G359">
            <v>75</v>
          </cell>
          <cell r="H359">
            <v>0</v>
          </cell>
          <cell r="I359">
            <v>0</v>
          </cell>
          <cell r="J359">
            <v>0</v>
          </cell>
          <cell r="K359">
            <v>0</v>
          </cell>
          <cell r="L359">
            <v>0</v>
          </cell>
          <cell r="M359">
            <v>0</v>
          </cell>
          <cell r="N359">
            <v>0</v>
          </cell>
          <cell r="O359">
            <v>0</v>
          </cell>
          <cell r="P359">
            <v>311</v>
          </cell>
          <cell r="Q359">
            <v>311</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304.60681</v>
          </cell>
          <cell r="AJ359">
            <v>0</v>
          </cell>
          <cell r="AK359">
            <v>0</v>
          </cell>
          <cell r="AL359">
            <v>0</v>
          </cell>
          <cell r="AM359">
            <v>0</v>
          </cell>
          <cell r="AN359">
            <v>0</v>
          </cell>
          <cell r="AO359">
            <v>0</v>
          </cell>
          <cell r="AP359">
            <v>0</v>
          </cell>
          <cell r="AQ359">
            <v>0</v>
          </cell>
          <cell r="AR359">
            <v>304.60681</v>
          </cell>
          <cell r="AS359">
            <v>304.60681</v>
          </cell>
          <cell r="AT359">
            <v>311</v>
          </cell>
          <cell r="AU359" t="str">
            <v>JUN/12</v>
          </cell>
          <cell r="AV359" t="str">
            <v>Luiz Cláudio Cenizio dos Santos</v>
          </cell>
        </row>
        <row r="360">
          <cell r="A360" t="str">
            <v>2670/11</v>
          </cell>
          <cell r="B360" t="str">
            <v>Transformadores Reserva para a Transmissão</v>
          </cell>
          <cell r="C360" t="str">
            <v>ADI</v>
          </cell>
          <cell r="D360">
            <v>0</v>
          </cell>
          <cell r="E360">
            <v>0</v>
          </cell>
          <cell r="F360">
            <v>0</v>
          </cell>
          <cell r="G360">
            <v>0</v>
          </cell>
          <cell r="H360">
            <v>0</v>
          </cell>
          <cell r="I360">
            <v>0</v>
          </cell>
          <cell r="J360">
            <v>0</v>
          </cell>
          <cell r="K360">
            <v>0</v>
          </cell>
          <cell r="L360">
            <v>0</v>
          </cell>
          <cell r="M360">
            <v>0</v>
          </cell>
          <cell r="N360">
            <v>0</v>
          </cell>
          <cell r="O360">
            <v>0</v>
          </cell>
          <cell r="P360">
            <v>0</v>
          </cell>
          <cell r="Q360">
            <v>0</v>
          </cell>
          <cell r="R360">
            <v>1572.8</v>
          </cell>
          <cell r="S360">
            <v>0</v>
          </cell>
          <cell r="T360">
            <v>0</v>
          </cell>
          <cell r="U360">
            <v>0</v>
          </cell>
          <cell r="V360">
            <v>0</v>
          </cell>
          <cell r="W360">
            <v>0</v>
          </cell>
          <cell r="X360">
            <v>0</v>
          </cell>
          <cell r="Y360">
            <v>0</v>
          </cell>
          <cell r="Z360">
            <v>0</v>
          </cell>
          <cell r="AA360">
            <v>0</v>
          </cell>
          <cell r="AB360">
            <v>0</v>
          </cell>
          <cell r="AC360">
            <v>0</v>
          </cell>
          <cell r="AD360">
            <v>1572.8</v>
          </cell>
          <cell r="AE360">
            <v>1572.8</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t="str">
            <v>JUN/12</v>
          </cell>
          <cell r="AV360" t="str">
            <v>Gilberto José Cardoso</v>
          </cell>
        </row>
        <row r="361">
          <cell r="A361" t="str">
            <v>2670/11</v>
          </cell>
          <cell r="B361" t="str">
            <v>Transformadores Reserva para a Transmissão</v>
          </cell>
          <cell r="C361" t="str">
            <v>PEP</v>
          </cell>
          <cell r="D361">
            <v>54.340499999999999</v>
          </cell>
          <cell r="E361">
            <v>208.62344000000002</v>
          </cell>
          <cell r="F361">
            <v>317.42125000000004</v>
          </cell>
          <cell r="G361">
            <v>1437.4800400000001</v>
          </cell>
          <cell r="H361">
            <v>1189.0645900000002</v>
          </cell>
          <cell r="I361">
            <v>152.23340999999999</v>
          </cell>
          <cell r="J361">
            <v>4538.5595400000002</v>
          </cell>
          <cell r="K361">
            <v>255.87438</v>
          </cell>
          <cell r="L361">
            <v>7773.0488700000005</v>
          </cell>
          <cell r="M361">
            <v>1663.6774599999999</v>
          </cell>
          <cell r="N361">
            <v>1031.4009900000001</v>
          </cell>
          <cell r="O361">
            <v>1521.5232000000003</v>
          </cell>
          <cell r="P361">
            <v>3359.1632299999997</v>
          </cell>
          <cell r="Q361">
            <v>20143.247670000001</v>
          </cell>
          <cell r="R361">
            <v>54.340499999999999</v>
          </cell>
          <cell r="S361">
            <v>278.16104000000001</v>
          </cell>
          <cell r="T361">
            <v>84.149380000000008</v>
          </cell>
          <cell r="U361">
            <v>1427.6870799999999</v>
          </cell>
          <cell r="V361">
            <v>1163.2416900000001</v>
          </cell>
          <cell r="W361">
            <v>401.50057000000004</v>
          </cell>
          <cell r="X361">
            <v>0</v>
          </cell>
          <cell r="Y361">
            <v>0</v>
          </cell>
          <cell r="Z361">
            <v>0</v>
          </cell>
          <cell r="AA361">
            <v>0</v>
          </cell>
          <cell r="AB361">
            <v>0</v>
          </cell>
          <cell r="AC361">
            <v>0</v>
          </cell>
          <cell r="AD361">
            <v>3409.0802600000006</v>
          </cell>
          <cell r="AE361">
            <v>3409.0802600000006</v>
          </cell>
          <cell r="AF361">
            <v>29.92501</v>
          </cell>
          <cell r="AG361">
            <v>0</v>
          </cell>
          <cell r="AH361">
            <v>256.51049</v>
          </cell>
          <cell r="AI361">
            <v>0</v>
          </cell>
          <cell r="AJ361">
            <v>131.65011000000001</v>
          </cell>
          <cell r="AK361">
            <v>1060.9591800000001</v>
          </cell>
          <cell r="AL361">
            <v>5031.5732500000004</v>
          </cell>
          <cell r="AM361">
            <v>7282.2234400000007</v>
          </cell>
          <cell r="AN361">
            <v>723.82479999999998</v>
          </cell>
          <cell r="AO361">
            <v>336.54246999999998</v>
          </cell>
          <cell r="AP361">
            <v>229.35561999999999</v>
          </cell>
          <cell r="AQ361">
            <v>689.96866</v>
          </cell>
          <cell r="AR361">
            <v>1479.0447900000001</v>
          </cell>
          <cell r="AS361">
            <v>15772.533030000002</v>
          </cell>
          <cell r="AT361">
            <v>19850.924000000003</v>
          </cell>
          <cell r="AU361" t="str">
            <v>JUN/12</v>
          </cell>
          <cell r="AV361" t="str">
            <v>Gilberto José Cardoso</v>
          </cell>
        </row>
        <row r="362">
          <cell r="A362" t="str">
            <v>2671/11</v>
          </cell>
          <cell r="B362" t="str">
            <v>Muro de Contenção de Taludes em Juiz de Fora</v>
          </cell>
          <cell r="C362" t="str">
            <v>PEP</v>
          </cell>
          <cell r="D362">
            <v>4.5815000000000001</v>
          </cell>
          <cell r="E362">
            <v>0</v>
          </cell>
          <cell r="F362">
            <v>0</v>
          </cell>
          <cell r="G362">
            <v>6.7100200000000001</v>
          </cell>
          <cell r="H362">
            <v>0</v>
          </cell>
          <cell r="I362">
            <v>2.7245500000000002</v>
          </cell>
          <cell r="J362">
            <v>0</v>
          </cell>
          <cell r="K362">
            <v>0</v>
          </cell>
          <cell r="L362">
            <v>0</v>
          </cell>
          <cell r="M362">
            <v>0</v>
          </cell>
          <cell r="N362">
            <v>0</v>
          </cell>
          <cell r="O362">
            <v>0</v>
          </cell>
          <cell r="P362">
            <v>14.016069999999999</v>
          </cell>
          <cell r="Q362">
            <v>14.016069999999999</v>
          </cell>
          <cell r="R362">
            <v>14.016069999999999</v>
          </cell>
          <cell r="S362">
            <v>0</v>
          </cell>
          <cell r="T362">
            <v>0</v>
          </cell>
          <cell r="U362">
            <v>0</v>
          </cell>
          <cell r="V362">
            <v>0</v>
          </cell>
          <cell r="W362">
            <v>0</v>
          </cell>
          <cell r="X362">
            <v>0</v>
          </cell>
          <cell r="Y362">
            <v>0</v>
          </cell>
          <cell r="Z362">
            <v>0</v>
          </cell>
          <cell r="AA362">
            <v>0</v>
          </cell>
          <cell r="AB362">
            <v>0</v>
          </cell>
          <cell r="AC362">
            <v>0</v>
          </cell>
          <cell r="AD362">
            <v>14.016070000000127</v>
          </cell>
          <cell r="AE362">
            <v>14.016070000000127</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cell r="AS362">
            <v>0</v>
          </cell>
          <cell r="AT362">
            <v>14.016069999999999</v>
          </cell>
          <cell r="AU362" t="str">
            <v>JUN/12</v>
          </cell>
          <cell r="AV362" t="str">
            <v>Eron Lopes Pereira</v>
          </cell>
        </row>
        <row r="363">
          <cell r="A363" t="str">
            <v>2672/11</v>
          </cell>
          <cell r="B363" t="str">
            <v>Projeto de Ampliação da Plataforma SAS - Etapa ll</v>
          </cell>
          <cell r="C363" t="str">
            <v>PEP</v>
          </cell>
          <cell r="D363">
            <v>582.08458999999993</v>
          </cell>
          <cell r="E363">
            <v>145.4365</v>
          </cell>
          <cell r="F363">
            <v>28.806999999999999</v>
          </cell>
          <cell r="G363">
            <v>0</v>
          </cell>
          <cell r="H363">
            <v>0</v>
          </cell>
          <cell r="I363">
            <v>0</v>
          </cell>
          <cell r="J363">
            <v>0</v>
          </cell>
          <cell r="K363">
            <v>3252.5</v>
          </cell>
          <cell r="L363">
            <v>0</v>
          </cell>
          <cell r="M363">
            <v>0</v>
          </cell>
          <cell r="N363">
            <v>0</v>
          </cell>
          <cell r="O363">
            <v>0</v>
          </cell>
          <cell r="P363">
            <v>756.32808999999997</v>
          </cell>
          <cell r="Q363">
            <v>4008.82809</v>
          </cell>
          <cell r="R363">
            <v>0</v>
          </cell>
          <cell r="S363">
            <v>145.4365</v>
          </cell>
          <cell r="T363">
            <v>0</v>
          </cell>
          <cell r="U363">
            <v>0</v>
          </cell>
          <cell r="V363">
            <v>17.260000000000002</v>
          </cell>
          <cell r="W363">
            <v>2882.0844099999999</v>
          </cell>
          <cell r="X363">
            <v>0</v>
          </cell>
          <cell r="Y363">
            <v>0</v>
          </cell>
          <cell r="Z363">
            <v>0</v>
          </cell>
          <cell r="AA363">
            <v>0</v>
          </cell>
          <cell r="AB363">
            <v>0</v>
          </cell>
          <cell r="AC363">
            <v>0</v>
          </cell>
          <cell r="AD363">
            <v>3044.7809100000004</v>
          </cell>
          <cell r="AE363">
            <v>3044.7809100000004</v>
          </cell>
          <cell r="AF363">
            <v>0</v>
          </cell>
          <cell r="AG363">
            <v>0</v>
          </cell>
          <cell r="AH363">
            <v>0</v>
          </cell>
          <cell r="AI363">
            <v>0</v>
          </cell>
          <cell r="AJ363">
            <v>0</v>
          </cell>
          <cell r="AK363">
            <v>0</v>
          </cell>
          <cell r="AL363">
            <v>0</v>
          </cell>
          <cell r="AM363">
            <v>0</v>
          </cell>
          <cell r="AN363">
            <v>0</v>
          </cell>
          <cell r="AO363">
            <v>0</v>
          </cell>
          <cell r="AP363">
            <v>0</v>
          </cell>
          <cell r="AQ363">
            <v>300.00018</v>
          </cell>
          <cell r="AR363">
            <v>0</v>
          </cell>
          <cell r="AS363">
            <v>300.00018</v>
          </cell>
          <cell r="AT363">
            <v>4008.82809</v>
          </cell>
          <cell r="AU363" t="str">
            <v>JUN/12</v>
          </cell>
          <cell r="AV363" t="str">
            <v>Jamir Teodoro Lopes</v>
          </cell>
        </row>
        <row r="364">
          <cell r="A364" t="str">
            <v>2674/11</v>
          </cell>
          <cell r="B364" t="str">
            <v>Aquisição de Escadas para LI/IA</v>
          </cell>
          <cell r="C364" t="str">
            <v>ORD</v>
          </cell>
          <cell r="D364">
            <v>0</v>
          </cell>
          <cell r="E364">
            <v>0</v>
          </cell>
          <cell r="F364">
            <v>10.45</v>
          </cell>
          <cell r="G364">
            <v>0</v>
          </cell>
          <cell r="H364">
            <v>0</v>
          </cell>
          <cell r="I364">
            <v>0</v>
          </cell>
          <cell r="J364">
            <v>0</v>
          </cell>
          <cell r="K364">
            <v>0</v>
          </cell>
          <cell r="L364">
            <v>0</v>
          </cell>
          <cell r="M364">
            <v>0</v>
          </cell>
          <cell r="N364">
            <v>0</v>
          </cell>
          <cell r="O364">
            <v>0</v>
          </cell>
          <cell r="P364">
            <v>10.45</v>
          </cell>
          <cell r="Q364">
            <v>10.45</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3.6083600000000002</v>
          </cell>
          <cell r="AM364">
            <v>1.1518199999999998</v>
          </cell>
          <cell r="AN364">
            <v>0</v>
          </cell>
          <cell r="AO364">
            <v>0</v>
          </cell>
          <cell r="AP364">
            <v>0</v>
          </cell>
          <cell r="AQ364">
            <v>0</v>
          </cell>
          <cell r="AR364">
            <v>0</v>
          </cell>
          <cell r="AS364">
            <v>4.7601800000000001</v>
          </cell>
          <cell r="AT364">
            <v>10.45</v>
          </cell>
          <cell r="AU364" t="str">
            <v>JUN/12</v>
          </cell>
          <cell r="AV364" t="str">
            <v>Wagner Nogueira Vaz de Mello</v>
          </cell>
        </row>
        <row r="365">
          <cell r="A365" t="str">
            <v>2675/11</v>
          </cell>
          <cell r="B365" t="str">
            <v>Pavim. Asfáltica e Drenagem Área Armaz. Trafos CDA - IG</v>
          </cell>
          <cell r="C365" t="str">
            <v>ORD</v>
          </cell>
          <cell r="D365">
            <v>158.97999999999999</v>
          </cell>
          <cell r="E365">
            <v>140</v>
          </cell>
          <cell r="F365">
            <v>140</v>
          </cell>
          <cell r="G365">
            <v>140</v>
          </cell>
          <cell r="H365">
            <v>140</v>
          </cell>
          <cell r="I365">
            <v>0</v>
          </cell>
          <cell r="J365">
            <v>0</v>
          </cell>
          <cell r="K365">
            <v>0</v>
          </cell>
          <cell r="L365">
            <v>0</v>
          </cell>
          <cell r="M365">
            <v>0</v>
          </cell>
          <cell r="N365">
            <v>0</v>
          </cell>
          <cell r="O365">
            <v>0</v>
          </cell>
          <cell r="P365">
            <v>718.98</v>
          </cell>
          <cell r="Q365">
            <v>718.98</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662.3989499999999</v>
          </cell>
          <cell r="AJ365">
            <v>0</v>
          </cell>
          <cell r="AK365">
            <v>0</v>
          </cell>
          <cell r="AL365">
            <v>0</v>
          </cell>
          <cell r="AM365">
            <v>0</v>
          </cell>
          <cell r="AN365">
            <v>0</v>
          </cell>
          <cell r="AO365">
            <v>0</v>
          </cell>
          <cell r="AP365">
            <v>0</v>
          </cell>
          <cell r="AQ365">
            <v>0</v>
          </cell>
          <cell r="AR365">
            <v>662.3989499999999</v>
          </cell>
          <cell r="AS365">
            <v>662.3989499999999</v>
          </cell>
          <cell r="AT365">
            <v>718.98</v>
          </cell>
          <cell r="AU365" t="str">
            <v>JUN/12</v>
          </cell>
          <cell r="AV365" t="str">
            <v>Luiz Cláudio Cenizio dos Santos</v>
          </cell>
        </row>
        <row r="366">
          <cell r="A366" t="str">
            <v>2676/11</v>
          </cell>
          <cell r="B366" t="str">
            <v>Plataforma Elevatória Elétrica, Tipo Tesoura</v>
          </cell>
          <cell r="C366" t="str">
            <v>ORD</v>
          </cell>
          <cell r="D366">
            <v>0</v>
          </cell>
          <cell r="E366">
            <v>7.52</v>
          </cell>
          <cell r="F366">
            <v>0</v>
          </cell>
          <cell r="G366">
            <v>80</v>
          </cell>
          <cell r="H366">
            <v>0</v>
          </cell>
          <cell r="I366">
            <v>0</v>
          </cell>
          <cell r="J366">
            <v>0</v>
          </cell>
          <cell r="K366">
            <v>0</v>
          </cell>
          <cell r="L366">
            <v>0</v>
          </cell>
          <cell r="M366">
            <v>0</v>
          </cell>
          <cell r="N366">
            <v>0</v>
          </cell>
          <cell r="O366">
            <v>0</v>
          </cell>
          <cell r="P366">
            <v>87.52</v>
          </cell>
          <cell r="Q366">
            <v>87.52</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80</v>
          </cell>
          <cell r="AN366">
            <v>0</v>
          </cell>
          <cell r="AO366">
            <v>0</v>
          </cell>
          <cell r="AP366">
            <v>0</v>
          </cell>
          <cell r="AQ366">
            <v>0</v>
          </cell>
          <cell r="AR366">
            <v>0</v>
          </cell>
          <cell r="AS366">
            <v>80</v>
          </cell>
          <cell r="AT366">
            <v>87.52</v>
          </cell>
          <cell r="AU366" t="str">
            <v>JUN/12</v>
          </cell>
          <cell r="AV366" t="str">
            <v>Luiz Cláudio Cenizio dos Santos</v>
          </cell>
        </row>
        <row r="367">
          <cell r="A367" t="str">
            <v>2677/11</v>
          </cell>
          <cell r="B367" t="str">
            <v>Construção da Guarita e Muro no Anel Rodoviário</v>
          </cell>
          <cell r="C367" t="str">
            <v>ORD</v>
          </cell>
          <cell r="D367">
            <v>0</v>
          </cell>
          <cell r="E367">
            <v>104</v>
          </cell>
          <cell r="F367">
            <v>88</v>
          </cell>
          <cell r="G367">
            <v>88</v>
          </cell>
          <cell r="H367">
            <v>0</v>
          </cell>
          <cell r="I367">
            <v>0</v>
          </cell>
          <cell r="J367">
            <v>0</v>
          </cell>
          <cell r="K367">
            <v>0</v>
          </cell>
          <cell r="L367">
            <v>0</v>
          </cell>
          <cell r="M367">
            <v>0</v>
          </cell>
          <cell r="N367">
            <v>0</v>
          </cell>
          <cell r="O367">
            <v>0</v>
          </cell>
          <cell r="P367">
            <v>280</v>
          </cell>
          <cell r="Q367">
            <v>280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280</v>
          </cell>
          <cell r="AG367">
            <v>0</v>
          </cell>
          <cell r="AH367">
            <v>0</v>
          </cell>
          <cell r="AI367">
            <v>0</v>
          </cell>
          <cell r="AJ367">
            <v>0</v>
          </cell>
          <cell r="AK367">
            <v>0</v>
          </cell>
          <cell r="AL367">
            <v>0</v>
          </cell>
          <cell r="AM367">
            <v>0</v>
          </cell>
          <cell r="AN367">
            <v>0</v>
          </cell>
          <cell r="AO367">
            <v>0</v>
          </cell>
          <cell r="AP367">
            <v>0</v>
          </cell>
          <cell r="AQ367">
            <v>0</v>
          </cell>
          <cell r="AR367">
            <v>280</v>
          </cell>
          <cell r="AS367">
            <v>280</v>
          </cell>
          <cell r="AT367">
            <v>280</v>
          </cell>
          <cell r="AU367" t="str">
            <v>JUN/12</v>
          </cell>
          <cell r="AV367" t="str">
            <v>Wagner Nogueira Vaz de Mello</v>
          </cell>
        </row>
        <row r="368">
          <cell r="A368" t="str">
            <v>2678/11</v>
          </cell>
          <cell r="B368" t="str">
            <v>Substituição de Grupo Gerador Danificado no ED.Itambé</v>
          </cell>
          <cell r="C368" t="str">
            <v>ORD</v>
          </cell>
          <cell r="D368">
            <v>0</v>
          </cell>
          <cell r="E368">
            <v>186.96000000000004</v>
          </cell>
          <cell r="F368">
            <v>0</v>
          </cell>
          <cell r="G368">
            <v>0</v>
          </cell>
          <cell r="H368">
            <v>0</v>
          </cell>
          <cell r="I368">
            <v>0</v>
          </cell>
          <cell r="J368">
            <v>0</v>
          </cell>
          <cell r="K368">
            <v>0</v>
          </cell>
          <cell r="L368">
            <v>0</v>
          </cell>
          <cell r="M368">
            <v>0</v>
          </cell>
          <cell r="N368">
            <v>0</v>
          </cell>
          <cell r="O368">
            <v>0</v>
          </cell>
          <cell r="P368">
            <v>186.96000000000004</v>
          </cell>
          <cell r="Q368">
            <v>186.96000000000004</v>
          </cell>
          <cell r="R368">
            <v>0</v>
          </cell>
          <cell r="S368">
            <v>0</v>
          </cell>
          <cell r="T368">
            <v>0</v>
          </cell>
          <cell r="U368">
            <v>104.5475</v>
          </cell>
          <cell r="V368">
            <v>0</v>
          </cell>
          <cell r="W368">
            <v>0</v>
          </cell>
          <cell r="X368">
            <v>0</v>
          </cell>
          <cell r="Y368">
            <v>0</v>
          </cell>
          <cell r="Z368">
            <v>0</v>
          </cell>
          <cell r="AA368">
            <v>0</v>
          </cell>
          <cell r="AB368">
            <v>0</v>
          </cell>
          <cell r="AC368">
            <v>0</v>
          </cell>
          <cell r="AD368">
            <v>104.5475</v>
          </cell>
          <cell r="AE368">
            <v>104.5475</v>
          </cell>
          <cell r="AF368">
            <v>0</v>
          </cell>
          <cell r="AG368">
            <v>0</v>
          </cell>
          <cell r="AH368">
            <v>12</v>
          </cell>
          <cell r="AI368">
            <v>0</v>
          </cell>
          <cell r="AJ368">
            <v>0</v>
          </cell>
          <cell r="AK368">
            <v>0</v>
          </cell>
          <cell r="AL368">
            <v>0</v>
          </cell>
          <cell r="AM368">
            <v>0</v>
          </cell>
          <cell r="AN368">
            <v>0</v>
          </cell>
          <cell r="AO368">
            <v>0</v>
          </cell>
          <cell r="AP368">
            <v>0</v>
          </cell>
          <cell r="AQ368">
            <v>0</v>
          </cell>
          <cell r="AR368">
            <v>12</v>
          </cell>
          <cell r="AS368">
            <v>12</v>
          </cell>
          <cell r="AT368">
            <v>186.96</v>
          </cell>
          <cell r="AU368" t="str">
            <v>JUN/12</v>
          </cell>
          <cell r="AV368" t="str">
            <v>Wagner Nogueira Vaz de Mello</v>
          </cell>
        </row>
        <row r="369">
          <cell r="A369" t="str">
            <v>2679/11</v>
          </cell>
          <cell r="B369" t="str">
            <v>Máquinas e Equipamentos - G</v>
          </cell>
          <cell r="C369" t="str">
            <v>PEP</v>
          </cell>
          <cell r="D369">
            <v>0</v>
          </cell>
          <cell r="E369">
            <v>0</v>
          </cell>
          <cell r="F369">
            <v>0</v>
          </cell>
          <cell r="G369">
            <v>0</v>
          </cell>
          <cell r="H369">
            <v>0.96</v>
          </cell>
          <cell r="I369">
            <v>0</v>
          </cell>
          <cell r="J369">
            <v>1.9348800000000002</v>
          </cell>
          <cell r="K369">
            <v>0</v>
          </cell>
          <cell r="L369">
            <v>0</v>
          </cell>
          <cell r="M369">
            <v>0</v>
          </cell>
          <cell r="N369">
            <v>0</v>
          </cell>
          <cell r="O369">
            <v>0</v>
          </cell>
          <cell r="P369">
            <v>0.96</v>
          </cell>
          <cell r="Q369">
            <v>2.8948800000000006</v>
          </cell>
          <cell r="R369">
            <v>0</v>
          </cell>
          <cell r="S369">
            <v>0</v>
          </cell>
          <cell r="T369">
            <v>0</v>
          </cell>
          <cell r="U369">
            <v>0</v>
          </cell>
          <cell r="V369">
            <v>0.96</v>
          </cell>
          <cell r="W369">
            <v>0</v>
          </cell>
          <cell r="X369">
            <v>0</v>
          </cell>
          <cell r="Y369">
            <v>0</v>
          </cell>
          <cell r="Z369">
            <v>0</v>
          </cell>
          <cell r="AA369">
            <v>0</v>
          </cell>
          <cell r="AB369">
            <v>0</v>
          </cell>
          <cell r="AC369">
            <v>0</v>
          </cell>
          <cell r="AD369">
            <v>0.96</v>
          </cell>
          <cell r="AE369">
            <v>0.96</v>
          </cell>
          <cell r="AF369">
            <v>0</v>
          </cell>
          <cell r="AG369">
            <v>0</v>
          </cell>
          <cell r="AH369">
            <v>0</v>
          </cell>
          <cell r="AI369">
            <v>0</v>
          </cell>
          <cell r="AJ369">
            <v>0</v>
          </cell>
          <cell r="AK369">
            <v>0</v>
          </cell>
          <cell r="AL369">
            <v>0.30262</v>
          </cell>
          <cell r="AM369">
            <v>0</v>
          </cell>
          <cell r="AN369">
            <v>0</v>
          </cell>
          <cell r="AO369">
            <v>0</v>
          </cell>
          <cell r="AP369">
            <v>0</v>
          </cell>
          <cell r="AQ369">
            <v>0</v>
          </cell>
          <cell r="AR369">
            <v>0</v>
          </cell>
          <cell r="AS369">
            <v>0.30262</v>
          </cell>
          <cell r="AT369">
            <v>2.8948800000000001</v>
          </cell>
          <cell r="AU369" t="str">
            <v>JUN/12</v>
          </cell>
          <cell r="AV369" t="str">
            <v>Demétrio Alexandre Ferreira</v>
          </cell>
        </row>
        <row r="370">
          <cell r="A370" t="str">
            <v>2680/11</v>
          </cell>
          <cell r="B370" t="str">
            <v>Atendimento a COPASA - Migração da unidade EAT5 de 13,8kV p/138kV</v>
          </cell>
          <cell r="C370" t="str">
            <v>PEP</v>
          </cell>
          <cell r="D370">
            <v>14.7113</v>
          </cell>
          <cell r="E370">
            <v>16.202330000000003</v>
          </cell>
          <cell r="F370">
            <v>21.234520000000003</v>
          </cell>
          <cell r="G370">
            <v>17.506970000000003</v>
          </cell>
          <cell r="H370">
            <v>18.811609999999998</v>
          </cell>
          <cell r="I370">
            <v>19.9299</v>
          </cell>
          <cell r="J370">
            <v>21.234500000000004</v>
          </cell>
          <cell r="K370">
            <v>49.191179999999996</v>
          </cell>
          <cell r="L370">
            <v>39.872259999999997</v>
          </cell>
          <cell r="M370">
            <v>34.280950000000004</v>
          </cell>
          <cell r="N370">
            <v>30.55341</v>
          </cell>
          <cell r="O370">
            <v>23.471070000000005</v>
          </cell>
          <cell r="P370">
            <v>108.39663000000002</v>
          </cell>
          <cell r="Q370">
            <v>306.99999999999994</v>
          </cell>
          <cell r="R370">
            <v>0</v>
          </cell>
          <cell r="S370">
            <v>0</v>
          </cell>
          <cell r="T370">
            <v>0</v>
          </cell>
          <cell r="U370">
            <v>1.4389700000000001</v>
          </cell>
          <cell r="V370">
            <v>0</v>
          </cell>
          <cell r="W370">
            <v>0.73494000000000004</v>
          </cell>
          <cell r="X370">
            <v>0</v>
          </cell>
          <cell r="Y370">
            <v>0</v>
          </cell>
          <cell r="Z370">
            <v>0</v>
          </cell>
          <cell r="AA370">
            <v>0</v>
          </cell>
          <cell r="AB370">
            <v>0</v>
          </cell>
          <cell r="AC370">
            <v>0</v>
          </cell>
          <cell r="AD370">
            <v>2.1739100000000002</v>
          </cell>
          <cell r="AE370">
            <v>2.1739100000000002</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306.99999999999994</v>
          </cell>
          <cell r="AU370" t="str">
            <v>JUN/12</v>
          </cell>
          <cell r="AV370" t="str">
            <v>Ricardo José Charbel</v>
          </cell>
        </row>
        <row r="371">
          <cell r="A371" t="str">
            <v>2681/11</v>
          </cell>
          <cell r="B371" t="str">
            <v>Ampliação da SE Sabinópolis</v>
          </cell>
          <cell r="C371" t="str">
            <v>PEP</v>
          </cell>
          <cell r="D371">
            <v>142.72197</v>
          </cell>
          <cell r="E371">
            <v>174.43800000000002</v>
          </cell>
          <cell r="F371">
            <v>264.29999000000004</v>
          </cell>
          <cell r="G371">
            <v>211.44000999999997</v>
          </cell>
          <cell r="H371">
            <v>248.44201000000001</v>
          </cell>
          <cell r="I371">
            <v>280.15798999999998</v>
          </cell>
          <cell r="J371">
            <v>317.15999999999997</v>
          </cell>
          <cell r="K371">
            <v>1110.0600000000002</v>
          </cell>
          <cell r="L371">
            <v>845.76000999999997</v>
          </cell>
          <cell r="M371">
            <v>687.18001000000004</v>
          </cell>
          <cell r="N371">
            <v>634.31999999999994</v>
          </cell>
          <cell r="O371">
            <v>370.02001000000001</v>
          </cell>
          <cell r="P371">
            <v>1321.4999700000001</v>
          </cell>
          <cell r="Q371">
            <v>5286</v>
          </cell>
          <cell r="R371">
            <v>68.31465</v>
          </cell>
          <cell r="S371">
            <v>2.2790000000000004</v>
          </cell>
          <cell r="T371">
            <v>740.24252000000001</v>
          </cell>
          <cell r="U371">
            <v>16.221150000000002</v>
          </cell>
          <cell r="V371">
            <v>11.5838</v>
          </cell>
          <cell r="W371">
            <v>14.352690000000001</v>
          </cell>
          <cell r="X371">
            <v>0</v>
          </cell>
          <cell r="Y371">
            <v>0</v>
          </cell>
          <cell r="Z371">
            <v>0</v>
          </cell>
          <cell r="AA371">
            <v>0</v>
          </cell>
          <cell r="AB371">
            <v>0</v>
          </cell>
          <cell r="AC371">
            <v>0</v>
          </cell>
          <cell r="AD371">
            <v>852.99380999999994</v>
          </cell>
          <cell r="AE371">
            <v>852.99380999999994</v>
          </cell>
          <cell r="AF371">
            <v>2.2000000000000001E-4</v>
          </cell>
          <cell r="AG371">
            <v>0</v>
          </cell>
          <cell r="AH371">
            <v>0.67174999999999996</v>
          </cell>
          <cell r="AI371">
            <v>0</v>
          </cell>
          <cell r="AJ371">
            <v>112.20216000000001</v>
          </cell>
          <cell r="AK371">
            <v>94.400419999999997</v>
          </cell>
          <cell r="AL371">
            <v>117.41129000000001</v>
          </cell>
          <cell r="AM371">
            <v>152.36087000000001</v>
          </cell>
          <cell r="AN371">
            <v>156.93917000000002</v>
          </cell>
          <cell r="AO371">
            <v>139.34282999999999</v>
          </cell>
          <cell r="AP371">
            <v>114.36513000000001</v>
          </cell>
          <cell r="AQ371">
            <v>67.183889999999991</v>
          </cell>
          <cell r="AR371">
            <v>207.27455</v>
          </cell>
          <cell r="AS371">
            <v>954.87773000000004</v>
          </cell>
          <cell r="AT371">
            <v>5285.9999999999991</v>
          </cell>
          <cell r="AU371" t="str">
            <v>JUN/12</v>
          </cell>
          <cell r="AV371" t="str">
            <v>Ricardo José Charbel</v>
          </cell>
        </row>
        <row r="372">
          <cell r="A372" t="str">
            <v>2684/11</v>
          </cell>
          <cell r="B372" t="str">
            <v>Máquinas e Equipamentos - G</v>
          </cell>
          <cell r="C372" t="str">
            <v>PEP</v>
          </cell>
          <cell r="D372">
            <v>0</v>
          </cell>
          <cell r="E372">
            <v>0</v>
          </cell>
          <cell r="F372">
            <v>0</v>
          </cell>
          <cell r="G372">
            <v>0.47664000000000001</v>
          </cell>
          <cell r="H372">
            <v>0</v>
          </cell>
          <cell r="I372">
            <v>0</v>
          </cell>
          <cell r="J372">
            <v>8.8706099999999992</v>
          </cell>
          <cell r="K372">
            <v>0</v>
          </cell>
          <cell r="L372">
            <v>0</v>
          </cell>
          <cell r="M372">
            <v>0</v>
          </cell>
          <cell r="N372">
            <v>0</v>
          </cell>
          <cell r="O372">
            <v>0</v>
          </cell>
          <cell r="P372">
            <v>0.47664000000000001</v>
          </cell>
          <cell r="Q372">
            <v>9.3472499999999989</v>
          </cell>
          <cell r="R372">
            <v>0</v>
          </cell>
          <cell r="S372">
            <v>0</v>
          </cell>
          <cell r="T372">
            <v>0</v>
          </cell>
          <cell r="U372">
            <v>0.47664000000000001</v>
          </cell>
          <cell r="V372">
            <v>0</v>
          </cell>
          <cell r="W372">
            <v>0</v>
          </cell>
          <cell r="X372">
            <v>0</v>
          </cell>
          <cell r="Y372">
            <v>0</v>
          </cell>
          <cell r="Z372">
            <v>0</v>
          </cell>
          <cell r="AA372">
            <v>0</v>
          </cell>
          <cell r="AB372">
            <v>0</v>
          </cell>
          <cell r="AC372">
            <v>0</v>
          </cell>
          <cell r="AD372">
            <v>0.47664000000000001</v>
          </cell>
          <cell r="AE372">
            <v>0.47664000000000001</v>
          </cell>
          <cell r="AF372">
            <v>0</v>
          </cell>
          <cell r="AG372">
            <v>0</v>
          </cell>
          <cell r="AH372">
            <v>0</v>
          </cell>
          <cell r="AI372">
            <v>0</v>
          </cell>
          <cell r="AJ372">
            <v>2.2000000000000002</v>
          </cell>
          <cell r="AK372">
            <v>0</v>
          </cell>
          <cell r="AL372">
            <v>0</v>
          </cell>
          <cell r="AM372">
            <v>0</v>
          </cell>
          <cell r="AN372">
            <v>0</v>
          </cell>
          <cell r="AO372">
            <v>0</v>
          </cell>
          <cell r="AP372">
            <v>0</v>
          </cell>
          <cell r="AQ372">
            <v>0</v>
          </cell>
          <cell r="AR372">
            <v>2.2000000000000002</v>
          </cell>
          <cell r="AS372">
            <v>2.2000000000000002</v>
          </cell>
          <cell r="AT372">
            <v>9.3472500000000007</v>
          </cell>
          <cell r="AU372" t="str">
            <v>JUN/12</v>
          </cell>
          <cell r="AV372" t="str">
            <v>Márcio José Peres</v>
          </cell>
        </row>
        <row r="373">
          <cell r="A373" t="str">
            <v>2689/11</v>
          </cell>
          <cell r="B373" t="str">
            <v>Galpão p/ Armazenamento de Buchas e Trafos com Ponte Rolante</v>
          </cell>
          <cell r="C373" t="str">
            <v>ORD</v>
          </cell>
          <cell r="D373">
            <v>7.52</v>
          </cell>
          <cell r="E373">
            <v>0</v>
          </cell>
          <cell r="F373">
            <v>388.68</v>
          </cell>
          <cell r="G373">
            <v>238.2</v>
          </cell>
          <cell r="H373">
            <v>238.2</v>
          </cell>
          <cell r="I373">
            <v>238.25</v>
          </cell>
          <cell r="J373">
            <v>238.2</v>
          </cell>
          <cell r="K373">
            <v>238.2</v>
          </cell>
          <cell r="L373">
            <v>0</v>
          </cell>
          <cell r="M373">
            <v>0</v>
          </cell>
          <cell r="N373">
            <v>0</v>
          </cell>
          <cell r="O373">
            <v>0</v>
          </cell>
          <cell r="P373">
            <v>1110.8499999999999</v>
          </cell>
          <cell r="Q373">
            <v>1587.25</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70</v>
          </cell>
          <cell r="AJ373">
            <v>0</v>
          </cell>
          <cell r="AK373">
            <v>0</v>
          </cell>
          <cell r="AL373">
            <v>0</v>
          </cell>
          <cell r="AM373">
            <v>0</v>
          </cell>
          <cell r="AN373">
            <v>0</v>
          </cell>
          <cell r="AO373">
            <v>0</v>
          </cell>
          <cell r="AP373">
            <v>0</v>
          </cell>
          <cell r="AQ373">
            <v>0</v>
          </cell>
          <cell r="AR373">
            <v>70</v>
          </cell>
          <cell r="AS373">
            <v>70</v>
          </cell>
          <cell r="AT373">
            <v>1587.25</v>
          </cell>
          <cell r="AU373" t="str">
            <v>JUN/12</v>
          </cell>
          <cell r="AV373" t="str">
            <v>Luiz Cláudio Cenizio dos Santos</v>
          </cell>
        </row>
        <row r="374">
          <cell r="A374" t="str">
            <v>2690/11</v>
          </cell>
          <cell r="B374" t="str">
            <v>Adequação Ambiental na Geração - PN/SB - Dona Rita, Peti, Poquim, Tronqueiras</v>
          </cell>
          <cell r="C374" t="str">
            <v>PEP</v>
          </cell>
          <cell r="D374">
            <v>0.32755999999999996</v>
          </cell>
          <cell r="E374">
            <v>0</v>
          </cell>
          <cell r="F374">
            <v>24.276000000000003</v>
          </cell>
          <cell r="G374">
            <v>1.7524299999999999</v>
          </cell>
          <cell r="H374">
            <v>0</v>
          </cell>
          <cell r="I374">
            <v>43.097540000000002</v>
          </cell>
          <cell r="J374">
            <v>0</v>
          </cell>
          <cell r="K374">
            <v>2.9838800000000001</v>
          </cell>
          <cell r="L374">
            <v>90.569720000000004</v>
          </cell>
          <cell r="M374">
            <v>70.938999999999993</v>
          </cell>
          <cell r="N374">
            <v>55.397000000000006</v>
          </cell>
          <cell r="O374">
            <v>0</v>
          </cell>
          <cell r="P374">
            <v>69.453530000000001</v>
          </cell>
          <cell r="Q374">
            <v>289.34312999999992</v>
          </cell>
          <cell r="R374">
            <v>0.28827999999999998</v>
          </cell>
          <cell r="S374">
            <v>0</v>
          </cell>
          <cell r="T374">
            <v>24.232639999999996</v>
          </cell>
          <cell r="U374">
            <v>1.7524299999999999</v>
          </cell>
          <cell r="V374">
            <v>0</v>
          </cell>
          <cell r="W374">
            <v>44.35</v>
          </cell>
          <cell r="X374">
            <v>0</v>
          </cell>
          <cell r="Y374">
            <v>0</v>
          </cell>
          <cell r="Z374">
            <v>0</v>
          </cell>
          <cell r="AA374">
            <v>0</v>
          </cell>
          <cell r="AB374">
            <v>0</v>
          </cell>
          <cell r="AC374">
            <v>0</v>
          </cell>
          <cell r="AD374">
            <v>70.623350000000002</v>
          </cell>
          <cell r="AE374">
            <v>70.623350000000002</v>
          </cell>
          <cell r="AF374">
            <v>170.55515999999997</v>
          </cell>
          <cell r="AG374">
            <v>0</v>
          </cell>
          <cell r="AH374">
            <v>0</v>
          </cell>
          <cell r="AI374">
            <v>0</v>
          </cell>
          <cell r="AJ374">
            <v>0</v>
          </cell>
          <cell r="AK374">
            <v>0</v>
          </cell>
          <cell r="AL374">
            <v>0</v>
          </cell>
          <cell r="AM374">
            <v>0</v>
          </cell>
          <cell r="AN374">
            <v>0</v>
          </cell>
          <cell r="AO374">
            <v>0</v>
          </cell>
          <cell r="AP374">
            <v>0</v>
          </cell>
          <cell r="AQ374">
            <v>0</v>
          </cell>
          <cell r="AR374">
            <v>170.55515999999997</v>
          </cell>
          <cell r="AS374">
            <v>170.55515999999997</v>
          </cell>
          <cell r="AT374">
            <v>289.30385000000001</v>
          </cell>
          <cell r="AU374" t="str">
            <v>JUN/12</v>
          </cell>
          <cell r="AV374" t="str">
            <v>Teresa Cristina Fusaro</v>
          </cell>
        </row>
        <row r="375">
          <cell r="A375" t="str">
            <v>2691/11</v>
          </cell>
          <cell r="B375" t="str">
            <v>Recapacitação da LT 345kV Neves 1  - Três Marias
Recuperação Auto Transformador T1 - SE Itutinga</v>
          </cell>
          <cell r="C375" t="str">
            <v>PEP</v>
          </cell>
          <cell r="D375">
            <v>334.72397000000001</v>
          </cell>
          <cell r="E375">
            <v>155</v>
          </cell>
          <cell r="F375">
            <v>10.2538</v>
          </cell>
          <cell r="G375">
            <v>40.035099999999993</v>
          </cell>
          <cell r="H375">
            <v>1656.81943</v>
          </cell>
          <cell r="I375">
            <v>96.347580000000008</v>
          </cell>
          <cell r="J375">
            <v>96.005200000000002</v>
          </cell>
          <cell r="K375">
            <v>640.83474000000001</v>
          </cell>
          <cell r="L375">
            <v>216.01170999999999</v>
          </cell>
          <cell r="M375">
            <v>216.01170999999999</v>
          </cell>
          <cell r="N375">
            <v>216.01170999999999</v>
          </cell>
          <cell r="O375">
            <v>866.01496999999995</v>
          </cell>
          <cell r="P375">
            <v>2293.1798800000001</v>
          </cell>
          <cell r="Q375">
            <v>4544.069919999999</v>
          </cell>
          <cell r="R375">
            <v>169.72396999999998</v>
          </cell>
          <cell r="S375">
            <v>155</v>
          </cell>
          <cell r="T375">
            <v>9.4977999999999998</v>
          </cell>
          <cell r="U375">
            <v>40.035099999999993</v>
          </cell>
          <cell r="V375">
            <v>1656.50551</v>
          </cell>
          <cell r="W375">
            <v>16.762879999999999</v>
          </cell>
          <cell r="X375">
            <v>0</v>
          </cell>
          <cell r="Y375">
            <v>0</v>
          </cell>
          <cell r="Z375">
            <v>0</v>
          </cell>
          <cell r="AA375">
            <v>0</v>
          </cell>
          <cell r="AB375">
            <v>0</v>
          </cell>
          <cell r="AC375">
            <v>0</v>
          </cell>
          <cell r="AD375">
            <v>2047.5252600000001</v>
          </cell>
          <cell r="AE375">
            <v>2047.5252600000001</v>
          </cell>
          <cell r="AF375">
            <v>1190</v>
          </cell>
          <cell r="AG375">
            <v>0</v>
          </cell>
          <cell r="AH375">
            <v>7.2730000000000003E-2</v>
          </cell>
          <cell r="AI375">
            <v>0</v>
          </cell>
          <cell r="AJ375">
            <v>90.00967</v>
          </cell>
          <cell r="AK375">
            <v>2.7842000000000002</v>
          </cell>
          <cell r="AL375">
            <v>0</v>
          </cell>
          <cell r="AM375">
            <v>0</v>
          </cell>
          <cell r="AN375">
            <v>0</v>
          </cell>
          <cell r="AO375">
            <v>0</v>
          </cell>
          <cell r="AP375">
            <v>0</v>
          </cell>
          <cell r="AQ375">
            <v>270</v>
          </cell>
          <cell r="AR375">
            <v>1282.8666000000001</v>
          </cell>
          <cell r="AS375">
            <v>1552.8666000000001</v>
          </cell>
          <cell r="AT375">
            <v>3788</v>
          </cell>
          <cell r="AU375" t="str">
            <v>JUN/12</v>
          </cell>
          <cell r="AV375" t="str">
            <v>Fredstwon Reis Pereira</v>
          </cell>
        </row>
        <row r="376">
          <cell r="A376" t="str">
            <v>2692/11</v>
          </cell>
          <cell r="B376" t="str">
            <v>Módulo Geral - Luminárias</v>
          </cell>
          <cell r="C376" t="str">
            <v>PEP</v>
          </cell>
          <cell r="D376">
            <v>0</v>
          </cell>
          <cell r="E376">
            <v>68.06</v>
          </cell>
          <cell r="F376">
            <v>4.0999999999999996</v>
          </cell>
          <cell r="G376">
            <v>0.82</v>
          </cell>
          <cell r="H376">
            <v>0</v>
          </cell>
          <cell r="I376">
            <v>1.774</v>
          </cell>
          <cell r="J376">
            <v>3.2976000000000001</v>
          </cell>
          <cell r="K376">
            <v>0</v>
          </cell>
          <cell r="L376">
            <v>22.19248</v>
          </cell>
          <cell r="M376">
            <v>33.706000000000003</v>
          </cell>
          <cell r="N376">
            <v>0</v>
          </cell>
          <cell r="O376">
            <v>9.0029199999999996</v>
          </cell>
          <cell r="P376">
            <v>74.754000000000005</v>
          </cell>
          <cell r="Q376">
            <v>142.953</v>
          </cell>
          <cell r="R376">
            <v>0</v>
          </cell>
          <cell r="S376">
            <v>68.059999999999988</v>
          </cell>
          <cell r="T376">
            <v>4.0999999999999996</v>
          </cell>
          <cell r="U376">
            <v>0.82</v>
          </cell>
          <cell r="V376">
            <v>0</v>
          </cell>
          <cell r="W376">
            <v>1.774</v>
          </cell>
          <cell r="X376">
            <v>0</v>
          </cell>
          <cell r="Y376">
            <v>0</v>
          </cell>
          <cell r="Z376">
            <v>0</v>
          </cell>
          <cell r="AA376">
            <v>0</v>
          </cell>
          <cell r="AB376">
            <v>0</v>
          </cell>
          <cell r="AC376">
            <v>0</v>
          </cell>
          <cell r="AD376">
            <v>74.754000000000005</v>
          </cell>
          <cell r="AE376">
            <v>74.754000000000005</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142.95299999999997</v>
          </cell>
          <cell r="AU376" t="str">
            <v>JUN/12</v>
          </cell>
          <cell r="AV376" t="str">
            <v>Frederico Alvarez Perez</v>
          </cell>
        </row>
        <row r="377">
          <cell r="A377" t="str">
            <v>2693/11</v>
          </cell>
          <cell r="B377" t="str">
            <v>Aquisição de Equipamentos para LI/LA</v>
          </cell>
          <cell r="C377" t="str">
            <v>ORD</v>
          </cell>
          <cell r="D377">
            <v>10.85</v>
          </cell>
          <cell r="E377">
            <v>0</v>
          </cell>
          <cell r="F377">
            <v>0</v>
          </cell>
          <cell r="G377">
            <v>0</v>
          </cell>
          <cell r="H377">
            <v>0</v>
          </cell>
          <cell r="I377">
            <v>0</v>
          </cell>
          <cell r="J377">
            <v>0</v>
          </cell>
          <cell r="K377">
            <v>0</v>
          </cell>
          <cell r="L377">
            <v>0</v>
          </cell>
          <cell r="M377">
            <v>0</v>
          </cell>
          <cell r="N377">
            <v>0</v>
          </cell>
          <cell r="O377">
            <v>0</v>
          </cell>
          <cell r="P377">
            <v>10.85</v>
          </cell>
          <cell r="Q377">
            <v>10.85</v>
          </cell>
          <cell r="R377">
            <v>10.78018</v>
          </cell>
          <cell r="S377">
            <v>0</v>
          </cell>
          <cell r="T377">
            <v>0</v>
          </cell>
          <cell r="U377">
            <v>0</v>
          </cell>
          <cell r="V377">
            <v>0</v>
          </cell>
          <cell r="W377">
            <v>0</v>
          </cell>
          <cell r="X377">
            <v>0</v>
          </cell>
          <cell r="Y377">
            <v>0</v>
          </cell>
          <cell r="Z377">
            <v>0</v>
          </cell>
          <cell r="AA377">
            <v>0</v>
          </cell>
          <cell r="AB377">
            <v>0</v>
          </cell>
          <cell r="AC377">
            <v>0</v>
          </cell>
          <cell r="AD377">
            <v>10.78018</v>
          </cell>
          <cell r="AE377">
            <v>10.78018</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10.85</v>
          </cell>
          <cell r="AU377" t="str">
            <v>JUN/12</v>
          </cell>
          <cell r="AV377" t="str">
            <v>Wagner Nogueira Vaz de Mello</v>
          </cell>
        </row>
        <row r="378">
          <cell r="A378" t="str">
            <v>2694/11</v>
          </cell>
          <cell r="B378" t="str">
            <v>Bombas para o ED. Minerva</v>
          </cell>
          <cell r="C378" t="str">
            <v>ORD</v>
          </cell>
          <cell r="D378">
            <v>7</v>
          </cell>
          <cell r="E378">
            <v>0</v>
          </cell>
          <cell r="F378">
            <v>0</v>
          </cell>
          <cell r="G378">
            <v>0</v>
          </cell>
          <cell r="H378">
            <v>0</v>
          </cell>
          <cell r="I378">
            <v>0</v>
          </cell>
          <cell r="J378">
            <v>0</v>
          </cell>
          <cell r="K378">
            <v>0</v>
          </cell>
          <cell r="L378">
            <v>0</v>
          </cell>
          <cell r="M378">
            <v>0</v>
          </cell>
          <cell r="N378">
            <v>0</v>
          </cell>
          <cell r="O378">
            <v>0</v>
          </cell>
          <cell r="P378">
            <v>7</v>
          </cell>
          <cell r="Q378">
            <v>7</v>
          </cell>
          <cell r="R378">
            <v>5.5060000000000002</v>
          </cell>
          <cell r="S378">
            <v>0</v>
          </cell>
          <cell r="T378">
            <v>0</v>
          </cell>
          <cell r="U378">
            <v>0</v>
          </cell>
          <cell r="V378">
            <v>0</v>
          </cell>
          <cell r="W378">
            <v>0</v>
          </cell>
          <cell r="X378">
            <v>0</v>
          </cell>
          <cell r="Y378">
            <v>0</v>
          </cell>
          <cell r="Z378">
            <v>0</v>
          </cell>
          <cell r="AA378">
            <v>0</v>
          </cell>
          <cell r="AB378">
            <v>0</v>
          </cell>
          <cell r="AC378">
            <v>0</v>
          </cell>
          <cell r="AD378">
            <v>5.5060000000000002</v>
          </cell>
          <cell r="AE378">
            <v>5.5060000000000002</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7</v>
          </cell>
          <cell r="AU378" t="str">
            <v>JUN/12</v>
          </cell>
          <cell r="AV378" t="str">
            <v>Wagner Nogueira Vaz de Mello</v>
          </cell>
        </row>
        <row r="379">
          <cell r="A379" t="str">
            <v>2697/11</v>
          </cell>
          <cell r="B379" t="str">
            <v>Reforço para a SE Conceição do Mato Dentro - Etapa 1</v>
          </cell>
          <cell r="C379" t="str">
            <v>PEP</v>
          </cell>
          <cell r="D379">
            <v>10.16667</v>
          </cell>
          <cell r="E379">
            <v>10.16666</v>
          </cell>
          <cell r="F379">
            <v>10.16667</v>
          </cell>
          <cell r="G379">
            <v>10.16667</v>
          </cell>
          <cell r="H379">
            <v>11.42929</v>
          </cell>
          <cell r="I379">
            <v>10.16667</v>
          </cell>
          <cell r="J379">
            <v>10.16667</v>
          </cell>
          <cell r="K379">
            <v>10.16666</v>
          </cell>
          <cell r="L379">
            <v>10.16667</v>
          </cell>
          <cell r="M379">
            <v>10.16667</v>
          </cell>
          <cell r="N379">
            <v>10.16666</v>
          </cell>
          <cell r="O379">
            <v>25.01558</v>
          </cell>
          <cell r="P379">
            <v>62.262630000000001</v>
          </cell>
          <cell r="Q379">
            <v>138.11153999999999</v>
          </cell>
          <cell r="R379">
            <v>0</v>
          </cell>
          <cell r="S379">
            <v>0</v>
          </cell>
          <cell r="T379">
            <v>0</v>
          </cell>
          <cell r="U379">
            <v>0</v>
          </cell>
          <cell r="V379">
            <v>17.947789999999998</v>
          </cell>
          <cell r="W379">
            <v>0</v>
          </cell>
          <cell r="X379">
            <v>0</v>
          </cell>
          <cell r="Y379">
            <v>0</v>
          </cell>
          <cell r="Z379">
            <v>0</v>
          </cell>
          <cell r="AA379">
            <v>0</v>
          </cell>
          <cell r="AB379">
            <v>0</v>
          </cell>
          <cell r="AC379">
            <v>0</v>
          </cell>
          <cell r="AD379">
            <v>17.947789999999998</v>
          </cell>
          <cell r="AE379">
            <v>17.947789999999998</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121.99999999999999</v>
          </cell>
          <cell r="AU379" t="str">
            <v>JUN/12</v>
          </cell>
          <cell r="AV379" t="str">
            <v>Ricardo José Charbel</v>
          </cell>
        </row>
        <row r="380">
          <cell r="A380" t="str">
            <v>2698/11</v>
          </cell>
          <cell r="B380" t="str">
            <v>Reforço para Coroaci - Etapa 1</v>
          </cell>
          <cell r="C380" t="str">
            <v>PEP</v>
          </cell>
          <cell r="D380">
            <v>0</v>
          </cell>
          <cell r="E380">
            <v>0</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-3.3266799999999996</v>
          </cell>
          <cell r="W380">
            <v>0</v>
          </cell>
          <cell r="X380">
            <v>0</v>
          </cell>
          <cell r="Y380">
            <v>0</v>
          </cell>
          <cell r="Z380">
            <v>0</v>
          </cell>
          <cell r="AA380">
            <v>0</v>
          </cell>
          <cell r="AB380">
            <v>0</v>
          </cell>
          <cell r="AC380">
            <v>0</v>
          </cell>
          <cell r="AD380">
            <v>-3.3266799999999996</v>
          </cell>
          <cell r="AE380">
            <v>-3.3266799999999996</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t="str">
            <v>JUN/12</v>
          </cell>
          <cell r="AV380" t="str">
            <v>Ricardo José Charbel</v>
          </cell>
        </row>
        <row r="381">
          <cell r="A381" t="str">
            <v>2699/11</v>
          </cell>
          <cell r="B381" t="str">
            <v>Ampliação da SE Jordânia</v>
          </cell>
          <cell r="C381" t="str">
            <v>PEP</v>
          </cell>
          <cell r="D381">
            <v>0</v>
          </cell>
          <cell r="E381">
            <v>0</v>
          </cell>
          <cell r="F381">
            <v>0</v>
          </cell>
          <cell r="G381">
            <v>0</v>
          </cell>
          <cell r="H381">
            <v>0</v>
          </cell>
          <cell r="I381">
            <v>0</v>
          </cell>
          <cell r="J381">
            <v>0</v>
          </cell>
          <cell r="K381">
            <v>0</v>
          </cell>
          <cell r="L381">
            <v>0</v>
          </cell>
          <cell r="M381">
            <v>0</v>
          </cell>
          <cell r="N381">
            <v>0</v>
          </cell>
          <cell r="O381">
            <v>0</v>
          </cell>
          <cell r="P381">
            <v>0</v>
          </cell>
          <cell r="Q381">
            <v>0</v>
          </cell>
          <cell r="R381">
            <v>-1.34761</v>
          </cell>
          <cell r="S381">
            <v>0</v>
          </cell>
          <cell r="T381">
            <v>0</v>
          </cell>
          <cell r="U381">
            <v>0</v>
          </cell>
          <cell r="V381">
            <v>0</v>
          </cell>
          <cell r="W381">
            <v>0</v>
          </cell>
          <cell r="X381">
            <v>0</v>
          </cell>
          <cell r="Y381">
            <v>0</v>
          </cell>
          <cell r="Z381">
            <v>0</v>
          </cell>
          <cell r="AA381">
            <v>0</v>
          </cell>
          <cell r="AB381">
            <v>0</v>
          </cell>
          <cell r="AC381">
            <v>0</v>
          </cell>
          <cell r="AD381">
            <v>-1.34761</v>
          </cell>
          <cell r="AE381">
            <v>-1.34761</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t="str">
            <v>JUN/12</v>
          </cell>
          <cell r="AV381" t="str">
            <v>Ricardo José Charbel</v>
          </cell>
        </row>
        <row r="382">
          <cell r="A382" t="str">
            <v>2700/11</v>
          </cell>
          <cell r="B382" t="str">
            <v>Ampliação da SE Felixlândia</v>
          </cell>
          <cell r="C382" t="str">
            <v>PEP</v>
          </cell>
          <cell r="D382">
            <v>0</v>
          </cell>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-0.26590000000000003</v>
          </cell>
          <cell r="U382">
            <v>0</v>
          </cell>
          <cell r="V382">
            <v>-0.51270000000000004</v>
          </cell>
          <cell r="W382">
            <v>0</v>
          </cell>
          <cell r="X382">
            <v>0</v>
          </cell>
          <cell r="Y382">
            <v>0</v>
          </cell>
          <cell r="Z382">
            <v>0</v>
          </cell>
          <cell r="AA382">
            <v>0</v>
          </cell>
          <cell r="AB382">
            <v>0</v>
          </cell>
          <cell r="AC382">
            <v>0</v>
          </cell>
          <cell r="AD382">
            <v>-0.77859999999999996</v>
          </cell>
          <cell r="AE382">
            <v>-0.77859999999999996</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t="str">
            <v>JUN/12</v>
          </cell>
          <cell r="AV382" t="str">
            <v>Ricardo José Charbel</v>
          </cell>
        </row>
        <row r="383">
          <cell r="A383" t="str">
            <v>2702/11</v>
          </cell>
          <cell r="B383" t="str">
            <v>Atendimento à Prefeitura de Contagem</v>
          </cell>
          <cell r="C383" t="str">
            <v>PEP</v>
          </cell>
          <cell r="D383">
            <v>36.601199999999999</v>
          </cell>
          <cell r="E383">
            <v>276.84843000000001</v>
          </cell>
          <cell r="F383">
            <v>107.40906</v>
          </cell>
          <cell r="G383">
            <v>58.561929999999997</v>
          </cell>
          <cell r="H383">
            <v>68.810239999999993</v>
          </cell>
          <cell r="I383">
            <v>77.594529999999992</v>
          </cell>
          <cell r="J383">
            <v>87.842870000000005</v>
          </cell>
          <cell r="K383">
            <v>307.45001999999999</v>
          </cell>
          <cell r="L383">
            <v>234.24763999999999</v>
          </cell>
          <cell r="M383">
            <v>190.32621000000003</v>
          </cell>
          <cell r="N383">
            <v>161.04526000000001</v>
          </cell>
          <cell r="O383">
            <v>105.41144</v>
          </cell>
          <cell r="P383">
            <v>625.82538999999997</v>
          </cell>
          <cell r="Q383">
            <v>1712.1488299999999</v>
          </cell>
          <cell r="R383">
            <v>2.86808</v>
          </cell>
          <cell r="S383">
            <v>0.89646000000000003</v>
          </cell>
          <cell r="T383">
            <v>0.1009</v>
          </cell>
          <cell r="U383">
            <v>0</v>
          </cell>
          <cell r="V383">
            <v>0</v>
          </cell>
          <cell r="W383">
            <v>11.213280000000001</v>
          </cell>
          <cell r="X383">
            <v>0</v>
          </cell>
          <cell r="Y383">
            <v>0</v>
          </cell>
          <cell r="Z383">
            <v>0</v>
          </cell>
          <cell r="AA383">
            <v>0</v>
          </cell>
          <cell r="AB383">
            <v>0</v>
          </cell>
          <cell r="AC383">
            <v>0</v>
          </cell>
          <cell r="AD383">
            <v>15.078720000000001</v>
          </cell>
          <cell r="AE383">
            <v>15.078720000000001</v>
          </cell>
          <cell r="AF383">
            <v>0</v>
          </cell>
          <cell r="AG383">
            <v>280.02902</v>
          </cell>
          <cell r="AH383">
            <v>0</v>
          </cell>
          <cell r="AI383">
            <v>0</v>
          </cell>
          <cell r="AJ383">
            <v>140.04647</v>
          </cell>
          <cell r="AK383">
            <v>146.11613000000003</v>
          </cell>
          <cell r="AL383">
            <v>512.69439</v>
          </cell>
          <cell r="AM383">
            <v>78.357429999999994</v>
          </cell>
          <cell r="AN383">
            <v>0</v>
          </cell>
          <cell r="AO383">
            <v>67.521600000000007</v>
          </cell>
          <cell r="AP383">
            <v>0</v>
          </cell>
          <cell r="AQ383">
            <v>0</v>
          </cell>
          <cell r="AR383">
            <v>566.19162000000006</v>
          </cell>
          <cell r="AS383">
            <v>1224.76504</v>
          </cell>
          <cell r="AT383">
            <v>1464.0477900000003</v>
          </cell>
          <cell r="AU383" t="str">
            <v>JUN/12</v>
          </cell>
          <cell r="AV383" t="str">
            <v>Ricardo José Charbel</v>
          </cell>
        </row>
        <row r="384">
          <cell r="A384" t="str">
            <v>2703/11</v>
          </cell>
          <cell r="B384" t="str">
            <v>Atendimento à UNILEVER</v>
          </cell>
          <cell r="C384" t="str">
            <v>PEP</v>
          </cell>
          <cell r="D384">
            <v>0</v>
          </cell>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1.8971600000000002</v>
          </cell>
          <cell r="V384">
            <v>0</v>
          </cell>
          <cell r="W384">
            <v>0</v>
          </cell>
          <cell r="X384">
            <v>0</v>
          </cell>
          <cell r="Y384">
            <v>0</v>
          </cell>
          <cell r="Z384">
            <v>0</v>
          </cell>
          <cell r="AA384">
            <v>0</v>
          </cell>
          <cell r="AB384">
            <v>0</v>
          </cell>
          <cell r="AC384">
            <v>0</v>
          </cell>
          <cell r="AD384">
            <v>1.8971600000000002</v>
          </cell>
          <cell r="AE384">
            <v>1.8971600000000002</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t="str">
            <v>JUN/12</v>
          </cell>
          <cell r="AV384" t="str">
            <v>Ricardo José Charbel</v>
          </cell>
        </row>
        <row r="385">
          <cell r="A385" t="str">
            <v>2704/11</v>
          </cell>
          <cell r="B385" t="str">
            <v>Adequação de Mobiliário Salas de Aula à NR17</v>
          </cell>
          <cell r="C385" t="str">
            <v>ORD</v>
          </cell>
          <cell r="D385">
            <v>0</v>
          </cell>
          <cell r="E385">
            <v>0</v>
          </cell>
          <cell r="F385">
            <v>67.599999999999994</v>
          </cell>
          <cell r="G385">
            <v>0</v>
          </cell>
          <cell r="H385">
            <v>0</v>
          </cell>
          <cell r="I385">
            <v>32.400000000000006</v>
          </cell>
          <cell r="J385">
            <v>0</v>
          </cell>
          <cell r="K385">
            <v>0</v>
          </cell>
          <cell r="L385">
            <v>0</v>
          </cell>
          <cell r="M385">
            <v>0</v>
          </cell>
          <cell r="N385">
            <v>0</v>
          </cell>
          <cell r="O385">
            <v>0</v>
          </cell>
          <cell r="P385">
            <v>100</v>
          </cell>
          <cell r="Q385">
            <v>100</v>
          </cell>
          <cell r="R385">
            <v>0</v>
          </cell>
          <cell r="S385">
            <v>0</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1.6559999999999999</v>
          </cell>
          <cell r="AP385">
            <v>72.540000000000006</v>
          </cell>
          <cell r="AQ385">
            <v>0</v>
          </cell>
          <cell r="AR385">
            <v>0</v>
          </cell>
          <cell r="AS385">
            <v>74.196000000000012</v>
          </cell>
          <cell r="AT385">
            <v>100</v>
          </cell>
          <cell r="AU385" t="str">
            <v>JUN/12</v>
          </cell>
          <cell r="AV385" t="str">
            <v>Carlos Renato França Maciel</v>
          </cell>
        </row>
        <row r="386">
          <cell r="A386" t="str">
            <v>2705/11</v>
          </cell>
          <cell r="B386" t="str">
            <v>Microamperimetro p/ Medição de Corrente - Galvanômetro</v>
          </cell>
          <cell r="C386" t="str">
            <v>ORD</v>
          </cell>
          <cell r="D386">
            <v>2.222</v>
          </cell>
          <cell r="E386">
            <v>0</v>
          </cell>
          <cell r="F386">
            <v>0</v>
          </cell>
          <cell r="G386">
            <v>0</v>
          </cell>
          <cell r="H386">
            <v>0</v>
          </cell>
          <cell r="I386">
            <v>0</v>
          </cell>
          <cell r="J386">
            <v>0</v>
          </cell>
          <cell r="K386">
            <v>0</v>
          </cell>
          <cell r="L386">
            <v>0</v>
          </cell>
          <cell r="M386">
            <v>0</v>
          </cell>
          <cell r="N386">
            <v>0</v>
          </cell>
          <cell r="O386">
            <v>0</v>
          </cell>
          <cell r="P386">
            <v>2.222</v>
          </cell>
          <cell r="Q386">
            <v>2.222</v>
          </cell>
          <cell r="R386">
            <v>1.76684</v>
          </cell>
          <cell r="S386">
            <v>0</v>
          </cell>
          <cell r="T386">
            <v>0</v>
          </cell>
          <cell r="U386">
            <v>0</v>
          </cell>
          <cell r="V386">
            <v>0</v>
          </cell>
          <cell r="W386">
            <v>0</v>
          </cell>
          <cell r="X386">
            <v>0</v>
          </cell>
          <cell r="Y386">
            <v>0</v>
          </cell>
          <cell r="Z386">
            <v>0</v>
          </cell>
          <cell r="AA386">
            <v>0</v>
          </cell>
          <cell r="AB386">
            <v>0</v>
          </cell>
          <cell r="AC386">
            <v>0</v>
          </cell>
          <cell r="AD386">
            <v>1.76684</v>
          </cell>
          <cell r="AE386">
            <v>1.76684</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2.222</v>
          </cell>
          <cell r="AU386" t="str">
            <v>JUN/12</v>
          </cell>
          <cell r="AV386" t="str">
            <v>Luiz Cláudio Cenizio dos Santos</v>
          </cell>
        </row>
        <row r="387">
          <cell r="A387" t="str">
            <v>2706/11</v>
          </cell>
          <cell r="B387" t="str">
            <v>Máquinas Fotográficas para LI/IA</v>
          </cell>
          <cell r="C387" t="str">
            <v>ORD</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2.383</v>
          </cell>
          <cell r="S387">
            <v>0</v>
          </cell>
          <cell r="T387">
            <v>0</v>
          </cell>
          <cell r="U387">
            <v>0</v>
          </cell>
          <cell r="V387">
            <v>0</v>
          </cell>
          <cell r="W387">
            <v>0</v>
          </cell>
          <cell r="X387">
            <v>0</v>
          </cell>
          <cell r="Y387">
            <v>0</v>
          </cell>
          <cell r="Z387">
            <v>0</v>
          </cell>
          <cell r="AA387">
            <v>0</v>
          </cell>
          <cell r="AB387">
            <v>0</v>
          </cell>
          <cell r="AC387">
            <v>0</v>
          </cell>
          <cell r="AD387">
            <v>2.383</v>
          </cell>
          <cell r="AE387">
            <v>2.383</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t="str">
            <v>JUN/12</v>
          </cell>
          <cell r="AV387" t="str">
            <v>Wagner Nogueira Vaz de Mello</v>
          </cell>
        </row>
        <row r="388">
          <cell r="A388" t="str">
            <v>2707/11</v>
          </cell>
          <cell r="B388" t="str">
            <v>Aquisição de Cortinas de AR - Refeitório Sede</v>
          </cell>
          <cell r="C388" t="str">
            <v>ORD</v>
          </cell>
          <cell r="D388">
            <v>4.9000000000000004</v>
          </cell>
          <cell r="E388">
            <v>0</v>
          </cell>
          <cell r="F388">
            <v>0</v>
          </cell>
          <cell r="G388">
            <v>0</v>
          </cell>
          <cell r="H388">
            <v>0</v>
          </cell>
          <cell r="I388">
            <v>0</v>
          </cell>
          <cell r="J388">
            <v>0</v>
          </cell>
          <cell r="K388">
            <v>0</v>
          </cell>
          <cell r="L388">
            <v>0</v>
          </cell>
          <cell r="M388">
            <v>0</v>
          </cell>
          <cell r="N388">
            <v>0</v>
          </cell>
          <cell r="O388">
            <v>0</v>
          </cell>
          <cell r="P388">
            <v>4.9000000000000004</v>
          </cell>
          <cell r="Q388">
            <v>4.9000000000000004</v>
          </cell>
          <cell r="R388">
            <v>4.9000000000000004</v>
          </cell>
          <cell r="S388">
            <v>0</v>
          </cell>
          <cell r="T388">
            <v>0</v>
          </cell>
          <cell r="U388">
            <v>0</v>
          </cell>
          <cell r="V388">
            <v>0</v>
          </cell>
          <cell r="W388">
            <v>0</v>
          </cell>
          <cell r="X388">
            <v>0</v>
          </cell>
          <cell r="Y388">
            <v>0</v>
          </cell>
          <cell r="Z388">
            <v>0</v>
          </cell>
          <cell r="AA388">
            <v>0</v>
          </cell>
          <cell r="AB388">
            <v>0</v>
          </cell>
          <cell r="AC388">
            <v>0</v>
          </cell>
          <cell r="AD388">
            <v>4.9000000000000004</v>
          </cell>
          <cell r="AE388">
            <v>4.9000000000000004</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4.9000000000000004</v>
          </cell>
          <cell r="AU388" t="str">
            <v>JUN/12</v>
          </cell>
          <cell r="AV388" t="str">
            <v>Wagner Nogueira Vaz de Mello</v>
          </cell>
        </row>
        <row r="389">
          <cell r="A389" t="str">
            <v>2709/11</v>
          </cell>
          <cell r="B389" t="str">
            <v>Aparelho p/ Testes em Vara de Manobra e Bastão Isolante</v>
          </cell>
          <cell r="C389" t="str">
            <v>ORD</v>
          </cell>
          <cell r="D389">
            <v>3.952</v>
          </cell>
          <cell r="E389">
            <v>0</v>
          </cell>
          <cell r="F389">
            <v>0</v>
          </cell>
          <cell r="G389">
            <v>0</v>
          </cell>
          <cell r="H389">
            <v>0</v>
          </cell>
          <cell r="I389">
            <v>0</v>
          </cell>
          <cell r="J389">
            <v>0</v>
          </cell>
          <cell r="K389">
            <v>0</v>
          </cell>
          <cell r="L389">
            <v>0</v>
          </cell>
          <cell r="M389">
            <v>0</v>
          </cell>
          <cell r="N389">
            <v>0</v>
          </cell>
          <cell r="O389">
            <v>0</v>
          </cell>
          <cell r="P389">
            <v>3.952</v>
          </cell>
          <cell r="Q389">
            <v>3.952</v>
          </cell>
          <cell r="R389">
            <v>2.2534299999999998</v>
          </cell>
          <cell r="S389">
            <v>0</v>
          </cell>
          <cell r="T389">
            <v>0</v>
          </cell>
          <cell r="U389">
            <v>0</v>
          </cell>
          <cell r="V389">
            <v>0</v>
          </cell>
          <cell r="W389">
            <v>0</v>
          </cell>
          <cell r="X389">
            <v>0</v>
          </cell>
          <cell r="Y389">
            <v>0</v>
          </cell>
          <cell r="Z389">
            <v>0</v>
          </cell>
          <cell r="AA389">
            <v>0</v>
          </cell>
          <cell r="AB389">
            <v>0</v>
          </cell>
          <cell r="AC389">
            <v>0</v>
          </cell>
          <cell r="AD389">
            <v>2.2534299999999998</v>
          </cell>
          <cell r="AE389">
            <v>2.2534299999999998</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3.952</v>
          </cell>
          <cell r="AU389" t="str">
            <v>JUN/12</v>
          </cell>
          <cell r="AV389" t="str">
            <v>Luiz Cláudio Cenizio dos Santos</v>
          </cell>
        </row>
        <row r="390">
          <cell r="A390" t="str">
            <v>2710/11</v>
          </cell>
          <cell r="B390" t="str">
            <v>Ferramentas p/Equipes de Inspeções em LT</v>
          </cell>
          <cell r="C390" t="str">
            <v>PEP</v>
          </cell>
          <cell r="D390">
            <v>0</v>
          </cell>
          <cell r="E390">
            <v>0</v>
          </cell>
          <cell r="F390">
            <v>0</v>
          </cell>
          <cell r="G390">
            <v>0</v>
          </cell>
          <cell r="H390">
            <v>0</v>
          </cell>
          <cell r="I390">
            <v>1900</v>
          </cell>
          <cell r="J390">
            <v>104.97999999999999</v>
          </cell>
          <cell r="K390">
            <v>92.5</v>
          </cell>
          <cell r="L390">
            <v>0.02</v>
          </cell>
          <cell r="M390">
            <v>0</v>
          </cell>
          <cell r="N390">
            <v>0</v>
          </cell>
          <cell r="O390">
            <v>0</v>
          </cell>
          <cell r="P390">
            <v>1900</v>
          </cell>
          <cell r="Q390">
            <v>2097.5</v>
          </cell>
          <cell r="R390">
            <v>0</v>
          </cell>
          <cell r="S390">
            <v>56.238</v>
          </cell>
          <cell r="T390">
            <v>0</v>
          </cell>
          <cell r="U390">
            <v>5.13035</v>
          </cell>
          <cell r="V390">
            <v>0</v>
          </cell>
          <cell r="W390">
            <v>0</v>
          </cell>
          <cell r="X390">
            <v>0</v>
          </cell>
          <cell r="Y390">
            <v>0</v>
          </cell>
          <cell r="Z390">
            <v>0</v>
          </cell>
          <cell r="AA390">
            <v>0</v>
          </cell>
          <cell r="AB390">
            <v>0</v>
          </cell>
          <cell r="AC390">
            <v>0</v>
          </cell>
          <cell r="AD390">
            <v>61.36835</v>
          </cell>
          <cell r="AE390">
            <v>61.36835</v>
          </cell>
          <cell r="AF390">
            <v>0</v>
          </cell>
          <cell r="AG390">
            <v>0</v>
          </cell>
          <cell r="AH390">
            <v>0</v>
          </cell>
          <cell r="AI390">
            <v>0</v>
          </cell>
          <cell r="AJ390">
            <v>0</v>
          </cell>
          <cell r="AK390">
            <v>0</v>
          </cell>
          <cell r="AL390">
            <v>0</v>
          </cell>
          <cell r="AM390">
            <v>0</v>
          </cell>
          <cell r="AN390">
            <v>0</v>
          </cell>
          <cell r="AO390">
            <v>0</v>
          </cell>
          <cell r="AP390">
            <v>1729.7920900000001</v>
          </cell>
          <cell r="AQ390">
            <v>0</v>
          </cell>
          <cell r="AR390">
            <v>0</v>
          </cell>
          <cell r="AS390">
            <v>1729.7920900000001</v>
          </cell>
          <cell r="AT390">
            <v>2097.5</v>
          </cell>
          <cell r="AU390" t="str">
            <v>JUN/12</v>
          </cell>
          <cell r="AV390" t="str">
            <v>Wellington Zakhia Soares</v>
          </cell>
        </row>
        <row r="391">
          <cell r="A391" t="str">
            <v>2712/11</v>
          </cell>
          <cell r="B391" t="str">
            <v>Adequação Ambiental do Camping da Gremig na PCH Cajuru</v>
          </cell>
          <cell r="C391" t="str">
            <v>PEP</v>
          </cell>
          <cell r="D391">
            <v>0</v>
          </cell>
          <cell r="E391">
            <v>0</v>
          </cell>
          <cell r="F391">
            <v>0</v>
          </cell>
          <cell r="G391">
            <v>0</v>
          </cell>
          <cell r="H391">
            <v>0</v>
          </cell>
          <cell r="I391">
            <v>0</v>
          </cell>
          <cell r="J391">
            <v>0</v>
          </cell>
          <cell r="K391">
            <v>0</v>
          </cell>
          <cell r="L391">
            <v>20</v>
          </cell>
          <cell r="M391">
            <v>40</v>
          </cell>
          <cell r="N391">
            <v>55.085000000000001</v>
          </cell>
          <cell r="O391">
            <v>0</v>
          </cell>
          <cell r="P391">
            <v>0</v>
          </cell>
          <cell r="Q391">
            <v>115.08499999999999</v>
          </cell>
          <cell r="R391">
            <v>0</v>
          </cell>
          <cell r="S391">
            <v>2.0229599999999999</v>
          </cell>
          <cell r="T391">
            <v>2.0229599999999999</v>
          </cell>
          <cell r="U391">
            <v>5.3826000000000001</v>
          </cell>
          <cell r="V391">
            <v>0</v>
          </cell>
          <cell r="W391">
            <v>0</v>
          </cell>
          <cell r="X391">
            <v>0</v>
          </cell>
          <cell r="Y391">
            <v>0</v>
          </cell>
          <cell r="Z391">
            <v>0</v>
          </cell>
          <cell r="AA391">
            <v>0</v>
          </cell>
          <cell r="AB391">
            <v>0</v>
          </cell>
          <cell r="AC391">
            <v>0</v>
          </cell>
          <cell r="AD391">
            <v>9.4285200000000007</v>
          </cell>
          <cell r="AE391">
            <v>9.4285200000000007</v>
          </cell>
          <cell r="AF391">
            <v>0</v>
          </cell>
          <cell r="AG391">
            <v>0</v>
          </cell>
          <cell r="AH391">
            <v>0</v>
          </cell>
          <cell r="AI391">
            <v>0</v>
          </cell>
          <cell r="AJ391">
            <v>0</v>
          </cell>
          <cell r="AK391">
            <v>75.557000000000002</v>
          </cell>
          <cell r="AL391">
            <v>0</v>
          </cell>
          <cell r="AM391">
            <v>0</v>
          </cell>
          <cell r="AN391">
            <v>0</v>
          </cell>
          <cell r="AO391">
            <v>0</v>
          </cell>
          <cell r="AP391">
            <v>0</v>
          </cell>
          <cell r="AQ391">
            <v>0</v>
          </cell>
          <cell r="AR391">
            <v>75.557000000000002</v>
          </cell>
          <cell r="AS391">
            <v>75.557000000000002</v>
          </cell>
          <cell r="AT391">
            <v>115.08499999999999</v>
          </cell>
          <cell r="AU391" t="str">
            <v>JUN/12</v>
          </cell>
          <cell r="AV391" t="str">
            <v>Teresa Cristina Fusaro</v>
          </cell>
        </row>
        <row r="392">
          <cell r="A392" t="str">
            <v>2713/11</v>
          </cell>
          <cell r="B392" t="str">
            <v>Equipamentos Eletrodomésticos - LI/LA</v>
          </cell>
          <cell r="C392" t="str">
            <v>ORD</v>
          </cell>
          <cell r="D392">
            <v>2.9940000000000002</v>
          </cell>
          <cell r="E392">
            <v>0</v>
          </cell>
          <cell r="F392">
            <v>0</v>
          </cell>
          <cell r="G392">
            <v>0</v>
          </cell>
          <cell r="H392">
            <v>0</v>
          </cell>
          <cell r="I392">
            <v>0</v>
          </cell>
          <cell r="J392">
            <v>0</v>
          </cell>
          <cell r="K392">
            <v>0</v>
          </cell>
          <cell r="L392">
            <v>0</v>
          </cell>
          <cell r="M392">
            <v>0</v>
          </cell>
          <cell r="N392">
            <v>0</v>
          </cell>
          <cell r="O392">
            <v>0</v>
          </cell>
          <cell r="P392">
            <v>2.9940000000000002</v>
          </cell>
          <cell r="Q392">
            <v>2.9940000000000002</v>
          </cell>
          <cell r="R392">
            <v>0</v>
          </cell>
          <cell r="S392">
            <v>0.92800000000000005</v>
          </cell>
          <cell r="T392">
            <v>0</v>
          </cell>
          <cell r="U392">
            <v>0</v>
          </cell>
          <cell r="V392">
            <v>0.6</v>
          </cell>
          <cell r="W392">
            <v>0.84899999999999998</v>
          </cell>
          <cell r="X392">
            <v>0</v>
          </cell>
          <cell r="Y392">
            <v>0</v>
          </cell>
          <cell r="Z392">
            <v>0</v>
          </cell>
          <cell r="AA392">
            <v>0</v>
          </cell>
          <cell r="AB392">
            <v>0</v>
          </cell>
          <cell r="AC392">
            <v>0</v>
          </cell>
          <cell r="AD392">
            <v>2.3769999999999998</v>
          </cell>
          <cell r="AE392">
            <v>2.3769999999999998</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2.9940000000000002</v>
          </cell>
          <cell r="AU392" t="str">
            <v>JUN/12</v>
          </cell>
          <cell r="AV392" t="str">
            <v>Luiz Cláudio Cenizio dos Santos</v>
          </cell>
        </row>
        <row r="393">
          <cell r="A393" t="str">
            <v>2716/11</v>
          </cell>
          <cell r="B393" t="str">
            <v>Ferramentas p/ MD, PE, PR</v>
          </cell>
          <cell r="C393" t="str">
            <v>PEP</v>
          </cell>
          <cell r="D393">
            <v>0</v>
          </cell>
          <cell r="E393">
            <v>201.25</v>
          </cell>
          <cell r="F393">
            <v>307.74642999999998</v>
          </cell>
          <cell r="G393">
            <v>360.65</v>
          </cell>
          <cell r="H393">
            <v>201.25</v>
          </cell>
          <cell r="I393">
            <v>0</v>
          </cell>
          <cell r="J393">
            <v>0</v>
          </cell>
          <cell r="K393">
            <v>0</v>
          </cell>
          <cell r="L393">
            <v>0</v>
          </cell>
          <cell r="M393">
            <v>0</v>
          </cell>
          <cell r="N393">
            <v>0</v>
          </cell>
          <cell r="O393">
            <v>0</v>
          </cell>
          <cell r="P393">
            <v>1070.89643</v>
          </cell>
          <cell r="Q393">
            <v>1070.89643</v>
          </cell>
          <cell r="R393">
            <v>41.469519999999996</v>
          </cell>
          <cell r="S393">
            <v>63.908870000000007</v>
          </cell>
          <cell r="T393">
            <v>14.47031</v>
          </cell>
          <cell r="U393">
            <v>0</v>
          </cell>
          <cell r="V393">
            <v>0</v>
          </cell>
          <cell r="W393">
            <v>0</v>
          </cell>
          <cell r="X393">
            <v>0</v>
          </cell>
          <cell r="Y393">
            <v>0</v>
          </cell>
          <cell r="Z393">
            <v>0</v>
          </cell>
          <cell r="AA393">
            <v>0</v>
          </cell>
          <cell r="AB393">
            <v>0</v>
          </cell>
          <cell r="AC393">
            <v>0</v>
          </cell>
          <cell r="AD393">
            <v>119.84869999999999</v>
          </cell>
          <cell r="AE393">
            <v>119.84869999999999</v>
          </cell>
          <cell r="AF393">
            <v>0</v>
          </cell>
          <cell r="AG393">
            <v>0</v>
          </cell>
          <cell r="AH393">
            <v>0</v>
          </cell>
          <cell r="AI393">
            <v>0</v>
          </cell>
          <cell r="AJ393">
            <v>0</v>
          </cell>
          <cell r="AK393">
            <v>2.6949999999999998</v>
          </cell>
          <cell r="AL393">
            <v>8.1</v>
          </cell>
          <cell r="AM393">
            <v>99.792000000000002</v>
          </cell>
          <cell r="AN393">
            <v>0</v>
          </cell>
          <cell r="AO393">
            <v>0</v>
          </cell>
          <cell r="AP393">
            <v>37.799999999999997</v>
          </cell>
          <cell r="AQ393">
            <v>37.380000000000003</v>
          </cell>
          <cell r="AR393">
            <v>2.6949999999999998</v>
          </cell>
          <cell r="AS393">
            <v>185.767</v>
          </cell>
          <cell r="AT393">
            <v>1070.8934300000001</v>
          </cell>
          <cell r="AU393" t="str">
            <v>JUN/12</v>
          </cell>
          <cell r="AV393" t="str">
            <v>Eron Lopes Pereira</v>
          </cell>
        </row>
        <row r="394">
          <cell r="A394" t="str">
            <v>2717/11</v>
          </cell>
          <cell r="B394" t="str">
            <v>Ferramentas Operacionais SD/LS</v>
          </cell>
          <cell r="C394" t="str">
            <v>PEP</v>
          </cell>
          <cell r="D394">
            <v>160</v>
          </cell>
          <cell r="E394">
            <v>107.75914999999999</v>
          </cell>
          <cell r="F394">
            <v>39.01</v>
          </cell>
          <cell r="G394">
            <v>230.00173999999998</v>
          </cell>
          <cell r="H394">
            <v>201.09151</v>
          </cell>
          <cell r="I394">
            <v>387.30642</v>
          </cell>
          <cell r="J394">
            <v>0</v>
          </cell>
          <cell r="K394">
            <v>0</v>
          </cell>
          <cell r="L394">
            <v>0</v>
          </cell>
          <cell r="M394">
            <v>0</v>
          </cell>
          <cell r="N394">
            <v>0</v>
          </cell>
          <cell r="O394">
            <v>0</v>
          </cell>
          <cell r="P394">
            <v>1125.1688200000001</v>
          </cell>
          <cell r="Q394">
            <v>1125.1688200000001</v>
          </cell>
          <cell r="R394">
            <v>0</v>
          </cell>
          <cell r="S394">
            <v>2.9458099999999998</v>
          </cell>
          <cell r="T394">
            <v>32.214199999999998</v>
          </cell>
          <cell r="U394">
            <v>18.749099999999999</v>
          </cell>
          <cell r="V394">
            <v>1.401</v>
          </cell>
          <cell r="W394">
            <v>71.203210000000013</v>
          </cell>
          <cell r="X394">
            <v>0</v>
          </cell>
          <cell r="Y394">
            <v>0</v>
          </cell>
          <cell r="Z394">
            <v>0</v>
          </cell>
          <cell r="AA394">
            <v>0</v>
          </cell>
          <cell r="AB394">
            <v>0</v>
          </cell>
          <cell r="AC394">
            <v>0</v>
          </cell>
          <cell r="AD394">
            <v>126.51332000000002</v>
          </cell>
          <cell r="AE394">
            <v>126.51332000000002</v>
          </cell>
          <cell r="AF394">
            <v>0</v>
          </cell>
          <cell r="AG394">
            <v>0</v>
          </cell>
          <cell r="AH394">
            <v>0</v>
          </cell>
          <cell r="AI394">
            <v>1.5</v>
          </cell>
          <cell r="AJ394">
            <v>82.983999999999995</v>
          </cell>
          <cell r="AK394">
            <v>224.1</v>
          </cell>
          <cell r="AL394">
            <v>32.628990000000002</v>
          </cell>
          <cell r="AM394">
            <v>0</v>
          </cell>
          <cell r="AN394">
            <v>0</v>
          </cell>
          <cell r="AO394">
            <v>127.5</v>
          </cell>
          <cell r="AP394">
            <v>12.86842</v>
          </cell>
          <cell r="AQ394">
            <v>0</v>
          </cell>
          <cell r="AR394">
            <v>308.584</v>
          </cell>
          <cell r="AS394">
            <v>481.58141000000001</v>
          </cell>
          <cell r="AT394">
            <v>1125.1688200000001</v>
          </cell>
          <cell r="AU394" t="str">
            <v>JUN/12</v>
          </cell>
          <cell r="AV394" t="str">
            <v>Wellington Zakhia Soares</v>
          </cell>
        </row>
        <row r="395">
          <cell r="A395" t="str">
            <v>2718/11</v>
          </cell>
          <cell r="B395" t="str">
            <v>Integração da PCH Paiol</v>
          </cell>
          <cell r="C395" t="str">
            <v>PEP</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-344.27206000000001</v>
          </cell>
          <cell r="X395">
            <v>0</v>
          </cell>
          <cell r="Y395">
            <v>0</v>
          </cell>
          <cell r="Z395">
            <v>0</v>
          </cell>
          <cell r="AA395">
            <v>0</v>
          </cell>
          <cell r="AB395">
            <v>0</v>
          </cell>
          <cell r="AC395">
            <v>0</v>
          </cell>
          <cell r="AD395">
            <v>-344.27206000000001</v>
          </cell>
          <cell r="AE395">
            <v>-344.27206000000001</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t="str">
            <v>JUN/12</v>
          </cell>
          <cell r="AV395" t="str">
            <v>Ricardo José Charbel</v>
          </cell>
        </row>
        <row r="396">
          <cell r="A396" t="str">
            <v>2720/11</v>
          </cell>
          <cell r="B396" t="str">
            <v>Reg. Aut. Proteção e Controle - MT</v>
          </cell>
          <cell r="C396" t="str">
            <v>PEP</v>
          </cell>
          <cell r="D396">
            <v>0</v>
          </cell>
          <cell r="E396">
            <v>0</v>
          </cell>
          <cell r="F396">
            <v>18.111000000000001</v>
          </cell>
          <cell r="G396">
            <v>0</v>
          </cell>
          <cell r="H396">
            <v>0</v>
          </cell>
          <cell r="I396">
            <v>7.0321300000000004</v>
          </cell>
          <cell r="J396">
            <v>526.52099999999996</v>
          </cell>
          <cell r="K396">
            <v>537.08500000000004</v>
          </cell>
          <cell r="L396">
            <v>150.74986999999999</v>
          </cell>
          <cell r="M396">
            <v>0</v>
          </cell>
          <cell r="N396">
            <v>0</v>
          </cell>
          <cell r="O396">
            <v>123.5403</v>
          </cell>
          <cell r="P396">
            <v>25.143129999999999</v>
          </cell>
          <cell r="Q396">
            <v>1363.0392999999999</v>
          </cell>
          <cell r="R396">
            <v>0</v>
          </cell>
          <cell r="S396">
            <v>0</v>
          </cell>
          <cell r="T396">
            <v>18.111000000000001</v>
          </cell>
          <cell r="U396">
            <v>0</v>
          </cell>
          <cell r="V396">
            <v>0</v>
          </cell>
          <cell r="W396">
            <v>7.24986</v>
          </cell>
          <cell r="X396">
            <v>0</v>
          </cell>
          <cell r="Y396">
            <v>0</v>
          </cell>
          <cell r="Z396">
            <v>0</v>
          </cell>
          <cell r="AA396">
            <v>0</v>
          </cell>
          <cell r="AB396">
            <v>0</v>
          </cell>
          <cell r="AC396">
            <v>0</v>
          </cell>
          <cell r="AD396">
            <v>25.360860000000002</v>
          </cell>
          <cell r="AE396">
            <v>25.360860000000002</v>
          </cell>
          <cell r="AF396">
            <v>0</v>
          </cell>
          <cell r="AG396">
            <v>0</v>
          </cell>
          <cell r="AH396">
            <v>180.81799999999998</v>
          </cell>
          <cell r="AI396">
            <v>0</v>
          </cell>
          <cell r="AJ396">
            <v>0</v>
          </cell>
          <cell r="AK396">
            <v>184.69</v>
          </cell>
          <cell r="AL396">
            <v>526.52102000000002</v>
          </cell>
          <cell r="AM396">
            <v>0</v>
          </cell>
          <cell r="AN396">
            <v>0</v>
          </cell>
          <cell r="AO396">
            <v>0</v>
          </cell>
          <cell r="AP396">
            <v>0</v>
          </cell>
          <cell r="AQ396">
            <v>0</v>
          </cell>
          <cell r="AR396">
            <v>365.50799999999998</v>
          </cell>
          <cell r="AS396">
            <v>892.02901999999995</v>
          </cell>
          <cell r="AT396">
            <v>1363.0393000000001</v>
          </cell>
          <cell r="AU396" t="str">
            <v>JUN/12</v>
          </cell>
          <cell r="AV396" t="str">
            <v>Frederico Alvarez Perez</v>
          </cell>
        </row>
        <row r="397">
          <cell r="A397" t="str">
            <v>2721/11</v>
          </cell>
          <cell r="B397" t="str">
            <v>Móveis e Utensílios de Escritório</v>
          </cell>
          <cell r="C397" t="str">
            <v>ORD</v>
          </cell>
          <cell r="D397">
            <v>0</v>
          </cell>
          <cell r="E397">
            <v>2.46</v>
          </cell>
          <cell r="F397">
            <v>16.399999999999999</v>
          </cell>
          <cell r="G397">
            <v>0</v>
          </cell>
          <cell r="H397">
            <v>0</v>
          </cell>
          <cell r="I397">
            <v>0</v>
          </cell>
          <cell r="J397">
            <v>0</v>
          </cell>
          <cell r="K397">
            <v>0</v>
          </cell>
          <cell r="L397">
            <v>0</v>
          </cell>
          <cell r="M397">
            <v>0</v>
          </cell>
          <cell r="N397">
            <v>0</v>
          </cell>
          <cell r="O397">
            <v>0</v>
          </cell>
          <cell r="P397">
            <v>18.86</v>
          </cell>
          <cell r="Q397">
            <v>18.86</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18.86</v>
          </cell>
          <cell r="AU397" t="str">
            <v>JUN/12</v>
          </cell>
          <cell r="AV397" t="str">
            <v/>
          </cell>
        </row>
        <row r="398">
          <cell r="A398" t="str">
            <v>2722/11</v>
          </cell>
          <cell r="B398" t="str">
            <v>Caixas Separadoras de Água e Óleo em SE's</v>
          </cell>
          <cell r="C398" t="str">
            <v>PEP</v>
          </cell>
          <cell r="D398">
            <v>70.872450000000001</v>
          </cell>
          <cell r="E398">
            <v>598.17482999999993</v>
          </cell>
          <cell r="F398">
            <v>634.00639000000001</v>
          </cell>
          <cell r="G398">
            <v>1794.3974500000002</v>
          </cell>
          <cell r="H398">
            <v>1327.8530099999998</v>
          </cell>
          <cell r="I398">
            <v>1359.03053</v>
          </cell>
          <cell r="J398">
            <v>1007.40418</v>
          </cell>
          <cell r="K398">
            <v>326.83168999999998</v>
          </cell>
          <cell r="L398">
            <v>1033.0543399999999</v>
          </cell>
          <cell r="M398">
            <v>630.00783000000001</v>
          </cell>
          <cell r="N398">
            <v>30.007840000000002</v>
          </cell>
          <cell r="O398">
            <v>30.007830000000002</v>
          </cell>
          <cell r="P398">
            <v>5784.3346600000013</v>
          </cell>
          <cell r="Q398">
            <v>8841.6483700000008</v>
          </cell>
          <cell r="R398">
            <v>70.448009999999996</v>
          </cell>
          <cell r="S398">
            <v>557.06763000000001</v>
          </cell>
          <cell r="T398">
            <v>449.40853000000004</v>
          </cell>
          <cell r="U398">
            <v>541.21713999999997</v>
          </cell>
          <cell r="V398">
            <v>633.08246999999994</v>
          </cell>
          <cell r="W398">
            <v>546.29183999999998</v>
          </cell>
          <cell r="X398">
            <v>0</v>
          </cell>
          <cell r="Y398">
            <v>0</v>
          </cell>
          <cell r="Z398">
            <v>0</v>
          </cell>
          <cell r="AA398">
            <v>0</v>
          </cell>
          <cell r="AB398">
            <v>0</v>
          </cell>
          <cell r="AC398">
            <v>0</v>
          </cell>
          <cell r="AD398">
            <v>2797.5156199999997</v>
          </cell>
          <cell r="AE398">
            <v>2797.5156199999997</v>
          </cell>
          <cell r="AF398">
            <v>4.2300000000000004</v>
          </cell>
          <cell r="AG398">
            <v>37.627420000000001</v>
          </cell>
          <cell r="AH398">
            <v>9.0000000000000006E-5</v>
          </cell>
          <cell r="AI398">
            <v>177.21136000000001</v>
          </cell>
          <cell r="AJ398">
            <v>57.258369999999999</v>
          </cell>
          <cell r="AK398">
            <v>247.70506999999998</v>
          </cell>
          <cell r="AL398">
            <v>216.08105999999998</v>
          </cell>
          <cell r="AM398">
            <v>3.6005099999999999</v>
          </cell>
          <cell r="AN398">
            <v>1.3220200000000002</v>
          </cell>
          <cell r="AO398">
            <v>43.88785</v>
          </cell>
          <cell r="AP398">
            <v>94.361719999999991</v>
          </cell>
          <cell r="AQ398">
            <v>0</v>
          </cell>
          <cell r="AR398">
            <v>524.03230999999994</v>
          </cell>
          <cell r="AS398">
            <v>883.28546999999992</v>
          </cell>
          <cell r="AT398">
            <v>6404.0000000000009</v>
          </cell>
          <cell r="AU398" t="str">
            <v>JUN/12</v>
          </cell>
          <cell r="AV398" t="str">
            <v>Breno Sérgio Lessa Moreira</v>
          </cell>
        </row>
        <row r="399">
          <cell r="A399" t="str">
            <v>2725/11</v>
          </cell>
          <cell r="B399" t="str">
            <v>Ampliação da SE Joaquim Murtinho - Etapa Prioritária</v>
          </cell>
          <cell r="C399" t="str">
            <v>PEP</v>
          </cell>
          <cell r="D399">
            <v>33.249929999999999</v>
          </cell>
          <cell r="E399">
            <v>33.249929999999999</v>
          </cell>
          <cell r="F399">
            <v>33.249929999999999</v>
          </cell>
          <cell r="G399">
            <v>33.249919999999996</v>
          </cell>
          <cell r="H399">
            <v>33.249929999999999</v>
          </cell>
          <cell r="I399">
            <v>33.249929999999999</v>
          </cell>
          <cell r="J399">
            <v>33.249929999999999</v>
          </cell>
          <cell r="K399">
            <v>33.249929999999999</v>
          </cell>
          <cell r="L399">
            <v>33.249929999999999</v>
          </cell>
          <cell r="M399">
            <v>33.249919999999996</v>
          </cell>
          <cell r="N399">
            <v>33.249929999999999</v>
          </cell>
          <cell r="O399">
            <v>33.249929999999999</v>
          </cell>
          <cell r="P399">
            <v>199.49957000000001</v>
          </cell>
          <cell r="Q399">
            <v>398.99913999999995</v>
          </cell>
          <cell r="R399">
            <v>22.325490000000002</v>
          </cell>
          <cell r="S399">
            <v>16.03594</v>
          </cell>
          <cell r="T399">
            <v>87.474699999999999</v>
          </cell>
          <cell r="U399">
            <v>14.468720000000003</v>
          </cell>
          <cell r="V399">
            <v>0</v>
          </cell>
          <cell r="W399">
            <v>-6.1607000000000198</v>
          </cell>
          <cell r="X399">
            <v>0</v>
          </cell>
          <cell r="Y399">
            <v>0</v>
          </cell>
          <cell r="Z399">
            <v>0</v>
          </cell>
          <cell r="AA399">
            <v>0</v>
          </cell>
          <cell r="AB399">
            <v>0</v>
          </cell>
          <cell r="AC399">
            <v>0</v>
          </cell>
          <cell r="AD399">
            <v>134.14415000000002</v>
          </cell>
          <cell r="AE399">
            <v>134.14415000000002</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398.99913999999995</v>
          </cell>
          <cell r="AU399" t="str">
            <v>JUN/12</v>
          </cell>
          <cell r="AV399" t="str">
            <v>Ricardo José Charbel</v>
          </cell>
        </row>
        <row r="400">
          <cell r="A400" t="str">
            <v>2727/11</v>
          </cell>
          <cell r="B400" t="str">
            <v>Projeto GDM ( Geração Distribuída Móvel)</v>
          </cell>
          <cell r="C400" t="str">
            <v>PEP</v>
          </cell>
          <cell r="D400">
            <v>0</v>
          </cell>
          <cell r="E400">
            <v>3289.4260199999999</v>
          </cell>
          <cell r="F400">
            <v>0</v>
          </cell>
          <cell r="G400">
            <v>0</v>
          </cell>
          <cell r="H400">
            <v>0</v>
          </cell>
          <cell r="I400">
            <v>0</v>
          </cell>
          <cell r="J400">
            <v>484.25026000000003</v>
          </cell>
          <cell r="K400">
            <v>0</v>
          </cell>
          <cell r="L400">
            <v>0</v>
          </cell>
          <cell r="M400">
            <v>0</v>
          </cell>
          <cell r="N400">
            <v>0</v>
          </cell>
          <cell r="O400">
            <v>0</v>
          </cell>
          <cell r="P400">
            <v>3289.4260199999999</v>
          </cell>
          <cell r="Q400">
            <v>3773.6762800000001</v>
          </cell>
          <cell r="R400">
            <v>1128.9851999999998</v>
          </cell>
          <cell r="S400">
            <v>1128.9851999999998</v>
          </cell>
          <cell r="T400">
            <v>-51.206999999999994</v>
          </cell>
          <cell r="U400">
            <v>1127.9488799999999</v>
          </cell>
          <cell r="V400">
            <v>2.1999999999999999E-2</v>
          </cell>
          <cell r="W400">
            <v>0</v>
          </cell>
          <cell r="X400">
            <v>0</v>
          </cell>
          <cell r="Y400">
            <v>0</v>
          </cell>
          <cell r="Z400">
            <v>0</v>
          </cell>
          <cell r="AA400">
            <v>0</v>
          </cell>
          <cell r="AB400">
            <v>0</v>
          </cell>
          <cell r="AC400">
            <v>0</v>
          </cell>
          <cell r="AD400">
            <v>3334.7342799999992</v>
          </cell>
          <cell r="AE400">
            <v>3334.7342799999992</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3773.6762799999997</v>
          </cell>
          <cell r="AU400" t="str">
            <v>JUN/12</v>
          </cell>
          <cell r="AV400" t="str">
            <v>Paulo Márcio Nepomuceno de Souza</v>
          </cell>
        </row>
        <row r="401">
          <cell r="A401" t="str">
            <v>2728/11</v>
          </cell>
          <cell r="B401" t="str">
            <v>CTGE- Aquisição de Bomba de Drenagem UHIR/2011</v>
          </cell>
          <cell r="C401" t="str">
            <v>PEP</v>
          </cell>
          <cell r="D401">
            <v>0</v>
          </cell>
          <cell r="E401">
            <v>0</v>
          </cell>
          <cell r="F401">
            <v>27.239529999999998</v>
          </cell>
          <cell r="G401">
            <v>0</v>
          </cell>
          <cell r="H401">
            <v>0</v>
          </cell>
          <cell r="I401">
            <v>0</v>
          </cell>
          <cell r="J401">
            <v>0</v>
          </cell>
          <cell r="K401">
            <v>0</v>
          </cell>
          <cell r="L401">
            <v>0</v>
          </cell>
          <cell r="M401">
            <v>0</v>
          </cell>
          <cell r="N401">
            <v>0</v>
          </cell>
          <cell r="O401">
            <v>40.675989999999999</v>
          </cell>
          <cell r="P401">
            <v>27.239529999999998</v>
          </cell>
          <cell r="Q401">
            <v>67.915520000000001</v>
          </cell>
          <cell r="R401">
            <v>0</v>
          </cell>
          <cell r="S401">
            <v>0</v>
          </cell>
          <cell r="T401">
            <v>27.239529999999998</v>
          </cell>
          <cell r="U401">
            <v>0</v>
          </cell>
          <cell r="V401">
            <v>0</v>
          </cell>
          <cell r="W401">
            <v>0</v>
          </cell>
          <cell r="X401">
            <v>0</v>
          </cell>
          <cell r="Y401">
            <v>0</v>
          </cell>
          <cell r="Z401">
            <v>0</v>
          </cell>
          <cell r="AA401">
            <v>0</v>
          </cell>
          <cell r="AB401">
            <v>0</v>
          </cell>
          <cell r="AC401">
            <v>0</v>
          </cell>
          <cell r="AD401">
            <v>27.239529999999998</v>
          </cell>
          <cell r="AE401">
            <v>27.239529999999998</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67.830820000000003</v>
          </cell>
          <cell r="AU401" t="str">
            <v>JUN/12</v>
          </cell>
          <cell r="AV401" t="str">
            <v>Sérgio Teixeira de Castro</v>
          </cell>
        </row>
        <row r="402">
          <cell r="A402" t="str">
            <v>2729/11</v>
          </cell>
          <cell r="B402" t="str">
            <v>Recapacitação LT 345kV Pimenta - Taquaril</v>
          </cell>
          <cell r="C402" t="str">
            <v>PEP</v>
          </cell>
          <cell r="D402">
            <v>0</v>
          </cell>
          <cell r="E402">
            <v>0</v>
          </cell>
          <cell r="F402">
            <v>0</v>
          </cell>
          <cell r="G402">
            <v>0</v>
          </cell>
          <cell r="H402">
            <v>65.077199999999991</v>
          </cell>
          <cell r="I402">
            <v>11.53168</v>
          </cell>
          <cell r="J402">
            <v>11.53168</v>
          </cell>
          <cell r="K402">
            <v>31.04682</v>
          </cell>
          <cell r="L402">
            <v>47.013760000000005</v>
          </cell>
          <cell r="M402">
            <v>47.90081</v>
          </cell>
          <cell r="N402">
            <v>51.449019999999997</v>
          </cell>
          <cell r="O402">
            <v>51.44903</v>
          </cell>
          <cell r="P402">
            <v>76.608879999999985</v>
          </cell>
          <cell r="Q402">
            <v>317</v>
          </cell>
          <cell r="R402">
            <v>0</v>
          </cell>
          <cell r="S402">
            <v>0</v>
          </cell>
          <cell r="T402">
            <v>0</v>
          </cell>
          <cell r="U402">
            <v>0</v>
          </cell>
          <cell r="V402">
            <v>65.077199999999991</v>
          </cell>
          <cell r="W402">
            <v>2.9429599999999998</v>
          </cell>
          <cell r="X402">
            <v>0</v>
          </cell>
          <cell r="Y402">
            <v>0</v>
          </cell>
          <cell r="Z402">
            <v>0</v>
          </cell>
          <cell r="AA402">
            <v>0</v>
          </cell>
          <cell r="AB402">
            <v>0</v>
          </cell>
          <cell r="AC402">
            <v>0</v>
          </cell>
          <cell r="AD402">
            <v>68.02015999999999</v>
          </cell>
          <cell r="AE402">
            <v>68.02015999999999</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317</v>
          </cell>
          <cell r="AU402" t="str">
            <v>JUN/12</v>
          </cell>
          <cell r="AV402" t="str">
            <v>Recapacitação LT 345kV Pimenta - Taquaril</v>
          </cell>
        </row>
        <row r="403">
          <cell r="A403" t="str">
            <v>2731/11</v>
          </cell>
          <cell r="B403" t="str">
            <v>Revestimento, Pavim. e Drenagem de Vias de Circulação CDA - Montes Claros</v>
          </cell>
          <cell r="C403" t="str">
            <v>ORD</v>
          </cell>
          <cell r="D403">
            <v>181.98</v>
          </cell>
          <cell r="E403">
            <v>157</v>
          </cell>
          <cell r="F403">
            <v>158</v>
          </cell>
          <cell r="G403">
            <v>159</v>
          </cell>
          <cell r="H403">
            <v>158.5</v>
          </cell>
          <cell r="I403">
            <v>159.5</v>
          </cell>
          <cell r="J403">
            <v>0</v>
          </cell>
          <cell r="K403">
            <v>0</v>
          </cell>
          <cell r="L403">
            <v>0</v>
          </cell>
          <cell r="M403">
            <v>0</v>
          </cell>
          <cell r="N403">
            <v>0</v>
          </cell>
          <cell r="O403">
            <v>0</v>
          </cell>
          <cell r="P403">
            <v>973.98</v>
          </cell>
          <cell r="Q403">
            <v>973.98</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973.98</v>
          </cell>
          <cell r="AH403">
            <v>0</v>
          </cell>
          <cell r="AI403">
            <v>0</v>
          </cell>
          <cell r="AJ403">
            <v>0</v>
          </cell>
          <cell r="AK403">
            <v>0</v>
          </cell>
          <cell r="AL403">
            <v>0</v>
          </cell>
          <cell r="AM403">
            <v>0</v>
          </cell>
          <cell r="AN403">
            <v>0</v>
          </cell>
          <cell r="AO403">
            <v>0</v>
          </cell>
          <cell r="AP403">
            <v>0</v>
          </cell>
          <cell r="AQ403">
            <v>0</v>
          </cell>
          <cell r="AR403">
            <v>973.98</v>
          </cell>
          <cell r="AS403">
            <v>973.98</v>
          </cell>
          <cell r="AT403">
            <v>973.98</v>
          </cell>
          <cell r="AU403" t="str">
            <v>JUN/12</v>
          </cell>
          <cell r="AV403" t="str">
            <v>Luiz Cláudio Cenizio dos Santos</v>
          </cell>
        </row>
        <row r="404">
          <cell r="A404" t="str">
            <v>2734/11</v>
          </cell>
          <cell r="B404" t="str">
            <v>Recuperação Auto Transformador T1 - SE Itutinga</v>
          </cell>
          <cell r="C404" t="str">
            <v>PEP</v>
          </cell>
          <cell r="D404">
            <v>0</v>
          </cell>
          <cell r="E404">
            <v>0</v>
          </cell>
          <cell r="F404">
            <v>0</v>
          </cell>
          <cell r="G404">
            <v>0</v>
          </cell>
          <cell r="H404">
            <v>370.38279999999997</v>
          </cell>
          <cell r="I404">
            <v>0</v>
          </cell>
          <cell r="J404">
            <v>0</v>
          </cell>
          <cell r="K404">
            <v>0</v>
          </cell>
          <cell r="L404">
            <v>1353</v>
          </cell>
          <cell r="M404">
            <v>0</v>
          </cell>
          <cell r="N404">
            <v>0</v>
          </cell>
          <cell r="O404">
            <v>5348.6306800000002</v>
          </cell>
          <cell r="P404">
            <v>370.38279999999997</v>
          </cell>
          <cell r="Q404">
            <v>7072.0134799999996</v>
          </cell>
          <cell r="R404">
            <v>0</v>
          </cell>
          <cell r="S404">
            <v>0</v>
          </cell>
          <cell r="T404">
            <v>0</v>
          </cell>
          <cell r="U404">
            <v>0</v>
          </cell>
          <cell r="V404">
            <v>370.38279999999997</v>
          </cell>
          <cell r="W404">
            <v>0</v>
          </cell>
          <cell r="X404">
            <v>0</v>
          </cell>
          <cell r="Y404">
            <v>0</v>
          </cell>
          <cell r="Z404">
            <v>0</v>
          </cell>
          <cell r="AA404">
            <v>0</v>
          </cell>
          <cell r="AB404">
            <v>0</v>
          </cell>
          <cell r="AC404">
            <v>0</v>
          </cell>
          <cell r="AD404">
            <v>370.38279999999997</v>
          </cell>
          <cell r="AE404">
            <v>370.38279999999997</v>
          </cell>
          <cell r="AF404">
            <v>1036.26243</v>
          </cell>
          <cell r="AG404">
            <v>134.47584999999998</v>
          </cell>
          <cell r="AH404">
            <v>0</v>
          </cell>
          <cell r="AI404">
            <v>0</v>
          </cell>
          <cell r="AJ404">
            <v>0</v>
          </cell>
          <cell r="AK404">
            <v>0</v>
          </cell>
          <cell r="AL404">
            <v>1921.4229400000002</v>
          </cell>
          <cell r="AM404">
            <v>0</v>
          </cell>
          <cell r="AN404">
            <v>0</v>
          </cell>
          <cell r="AO404">
            <v>0</v>
          </cell>
          <cell r="AP404">
            <v>0</v>
          </cell>
          <cell r="AQ404">
            <v>0</v>
          </cell>
          <cell r="AR404">
            <v>1170.73828</v>
          </cell>
          <cell r="AS404">
            <v>3092.16122</v>
          </cell>
          <cell r="AT404">
            <v>4279.0134800000005</v>
          </cell>
          <cell r="AU404" t="str">
            <v>JUN/12</v>
          </cell>
          <cell r="AV404" t="str">
            <v>Daniel Augusto Braz</v>
          </cell>
        </row>
        <row r="405">
          <cell r="A405" t="str">
            <v>2735/11</v>
          </cell>
          <cell r="B405" t="str">
            <v>Modernização da Subestação do Anel Rodoviário</v>
          </cell>
          <cell r="C405" t="str">
            <v>ORD</v>
          </cell>
          <cell r="D405">
            <v>60</v>
          </cell>
          <cell r="E405">
            <v>166.54</v>
          </cell>
          <cell r="F405">
            <v>0</v>
          </cell>
          <cell r="G405">
            <v>0</v>
          </cell>
          <cell r="H405">
            <v>0</v>
          </cell>
          <cell r="I405">
            <v>0</v>
          </cell>
          <cell r="J405">
            <v>0</v>
          </cell>
          <cell r="K405">
            <v>0</v>
          </cell>
          <cell r="L405">
            <v>0</v>
          </cell>
          <cell r="M405">
            <v>0</v>
          </cell>
          <cell r="N405">
            <v>0</v>
          </cell>
          <cell r="O405">
            <v>0</v>
          </cell>
          <cell r="P405">
            <v>226.54</v>
          </cell>
          <cell r="Q405">
            <v>226.54</v>
          </cell>
          <cell r="R405">
            <v>0</v>
          </cell>
          <cell r="S405">
            <v>0</v>
          </cell>
          <cell r="T405">
            <v>200</v>
          </cell>
          <cell r="U405">
            <v>0</v>
          </cell>
          <cell r="V405">
            <v>0</v>
          </cell>
          <cell r="W405">
            <v>0</v>
          </cell>
          <cell r="X405">
            <v>0</v>
          </cell>
          <cell r="Y405">
            <v>0</v>
          </cell>
          <cell r="Z405">
            <v>0</v>
          </cell>
          <cell r="AA405">
            <v>0</v>
          </cell>
          <cell r="AB405">
            <v>0</v>
          </cell>
          <cell r="AC405">
            <v>0</v>
          </cell>
          <cell r="AD405">
            <v>200</v>
          </cell>
          <cell r="AE405">
            <v>200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226.54</v>
          </cell>
          <cell r="AU405" t="str">
            <v>JUN/12</v>
          </cell>
          <cell r="AV405" t="str">
            <v>Ailson Magno</v>
          </cell>
        </row>
        <row r="406">
          <cell r="A406" t="str">
            <v>2738/11</v>
          </cell>
          <cell r="B406" t="str">
            <v>Atendimento à Votorantim Cimentos</v>
          </cell>
          <cell r="C406" t="str">
            <v>PEP</v>
          </cell>
          <cell r="D406">
            <v>224.51220999999998</v>
          </cell>
          <cell r="E406">
            <v>97.400599999999997</v>
          </cell>
          <cell r="F406">
            <v>705.77112</v>
          </cell>
          <cell r="G406">
            <v>359.43495000000001</v>
          </cell>
          <cell r="H406">
            <v>200.74214000000001</v>
          </cell>
          <cell r="I406">
            <v>242.29951</v>
          </cell>
          <cell r="J406">
            <v>260.79729999999995</v>
          </cell>
          <cell r="K406">
            <v>632.31224000000009</v>
          </cell>
          <cell r="L406">
            <v>469.38812000000001</v>
          </cell>
          <cell r="M406">
            <v>383.87339000000003</v>
          </cell>
          <cell r="N406">
            <v>348.92405000000002</v>
          </cell>
          <cell r="O406">
            <v>204.96913000000001</v>
          </cell>
          <cell r="P406">
            <v>1830.1605299999999</v>
          </cell>
          <cell r="Q406">
            <v>4130.4247599999999</v>
          </cell>
          <cell r="R406">
            <v>91.649749999999997</v>
          </cell>
          <cell r="S406">
            <v>19.739159999999998</v>
          </cell>
          <cell r="T406">
            <v>1.6120000000000002E-2</v>
          </cell>
          <cell r="U406">
            <v>476.08325999999994</v>
          </cell>
          <cell r="V406">
            <v>0</v>
          </cell>
          <cell r="W406">
            <v>105.73545000000001</v>
          </cell>
          <cell r="X406">
            <v>0</v>
          </cell>
          <cell r="Y406">
            <v>0</v>
          </cell>
          <cell r="Z406">
            <v>0</v>
          </cell>
          <cell r="AA406">
            <v>0</v>
          </cell>
          <cell r="AB406">
            <v>0</v>
          </cell>
          <cell r="AC406">
            <v>0</v>
          </cell>
          <cell r="AD406">
            <v>693.22374000000002</v>
          </cell>
          <cell r="AE406">
            <v>693.22374000000002</v>
          </cell>
          <cell r="AF406">
            <v>0</v>
          </cell>
          <cell r="AG406">
            <v>51.433999999999997</v>
          </cell>
          <cell r="AH406">
            <v>108.27032</v>
          </cell>
          <cell r="AI406">
            <v>74.727180000000004</v>
          </cell>
          <cell r="AJ406">
            <v>64.727180000000004</v>
          </cell>
          <cell r="AK406">
            <v>101.33740000000002</v>
          </cell>
          <cell r="AL406">
            <v>197.45997</v>
          </cell>
          <cell r="AM406">
            <v>159.64294999999998</v>
          </cell>
          <cell r="AN406">
            <v>39.702439999999996</v>
          </cell>
          <cell r="AO406">
            <v>36.350030000000004</v>
          </cell>
          <cell r="AP406">
            <v>39.144559999999998</v>
          </cell>
          <cell r="AQ406">
            <v>0</v>
          </cell>
          <cell r="AR406">
            <v>400.49608000000001</v>
          </cell>
          <cell r="AS406">
            <v>872.79602999999997</v>
          </cell>
          <cell r="AT406">
            <v>2834.7403099999997</v>
          </cell>
          <cell r="AU406" t="str">
            <v>JUN/12</v>
          </cell>
          <cell r="AV406" t="str">
            <v>Ricardo José Charbel</v>
          </cell>
        </row>
        <row r="407">
          <cell r="A407" t="str">
            <v>2739/11</v>
          </cell>
          <cell r="B407" t="str">
            <v>Atualização Tecnológica para Modernização da Infraestrutura da Rede Corporativa</v>
          </cell>
          <cell r="C407" t="str">
            <v>PEP</v>
          </cell>
          <cell r="D407">
            <v>0</v>
          </cell>
          <cell r="E407">
            <v>1857.0583799999999</v>
          </cell>
          <cell r="F407">
            <v>0</v>
          </cell>
          <cell r="G407">
            <v>0</v>
          </cell>
          <cell r="H407">
            <v>0</v>
          </cell>
          <cell r="I407">
            <v>0</v>
          </cell>
          <cell r="J407">
            <v>0</v>
          </cell>
          <cell r="K407">
            <v>0</v>
          </cell>
          <cell r="L407">
            <v>0</v>
          </cell>
          <cell r="M407">
            <v>0</v>
          </cell>
          <cell r="N407">
            <v>0</v>
          </cell>
          <cell r="O407">
            <v>0</v>
          </cell>
          <cell r="P407">
            <v>1857.0583799999999</v>
          </cell>
          <cell r="Q407">
            <v>1857.0583799999999</v>
          </cell>
          <cell r="R407">
            <v>0</v>
          </cell>
          <cell r="S407">
            <v>1.5744</v>
          </cell>
          <cell r="T407">
            <v>0</v>
          </cell>
          <cell r="U407">
            <v>477.66232000000002</v>
          </cell>
          <cell r="V407">
            <v>0</v>
          </cell>
          <cell r="W407">
            <v>0</v>
          </cell>
          <cell r="X407">
            <v>0</v>
          </cell>
          <cell r="Y407">
            <v>0</v>
          </cell>
          <cell r="Z407">
            <v>0</v>
          </cell>
          <cell r="AA407">
            <v>0</v>
          </cell>
          <cell r="AB407">
            <v>0</v>
          </cell>
          <cell r="AC407">
            <v>0</v>
          </cell>
          <cell r="AD407">
            <v>479.23672000000005</v>
          </cell>
          <cell r="AE407">
            <v>479.23672000000005</v>
          </cell>
          <cell r="AF407">
            <v>0</v>
          </cell>
          <cell r="AG407">
            <v>0</v>
          </cell>
          <cell r="AH407">
            <v>0</v>
          </cell>
          <cell r="AI407">
            <v>0</v>
          </cell>
          <cell r="AJ407">
            <v>0</v>
          </cell>
          <cell r="AK407">
            <v>0</v>
          </cell>
          <cell r="AL407">
            <v>0</v>
          </cell>
          <cell r="AM407">
            <v>0</v>
          </cell>
          <cell r="AN407">
            <v>244.76453000000001</v>
          </cell>
          <cell r="AO407">
            <v>0</v>
          </cell>
          <cell r="AP407">
            <v>0</v>
          </cell>
          <cell r="AQ407">
            <v>0</v>
          </cell>
          <cell r="AR407">
            <v>0</v>
          </cell>
          <cell r="AS407">
            <v>244.76453000000001</v>
          </cell>
          <cell r="AT407">
            <v>1857.0583799999999</v>
          </cell>
          <cell r="AU407" t="str">
            <v>JUN/12</v>
          </cell>
          <cell r="AV407" t="str">
            <v/>
          </cell>
        </row>
        <row r="408">
          <cell r="A408" t="str">
            <v>2740/11</v>
          </cell>
          <cell r="B408" t="str">
            <v>Aquisição de Hardware para Atualização Tecnológica da Rede Corporativa</v>
          </cell>
          <cell r="C408" t="str">
            <v>PEP</v>
          </cell>
          <cell r="D408">
            <v>0</v>
          </cell>
          <cell r="E408">
            <v>0</v>
          </cell>
          <cell r="F408">
            <v>481.88303999999999</v>
          </cell>
          <cell r="G408">
            <v>0</v>
          </cell>
          <cell r="H408">
            <v>0</v>
          </cell>
          <cell r="I408">
            <v>0</v>
          </cell>
          <cell r="J408">
            <v>0</v>
          </cell>
          <cell r="K408">
            <v>0</v>
          </cell>
          <cell r="L408">
            <v>0</v>
          </cell>
          <cell r="M408">
            <v>0</v>
          </cell>
          <cell r="N408">
            <v>0</v>
          </cell>
          <cell r="O408">
            <v>0</v>
          </cell>
          <cell r="P408">
            <v>481.88303999999999</v>
          </cell>
          <cell r="Q408">
            <v>481.88303999999999</v>
          </cell>
          <cell r="R408">
            <v>0</v>
          </cell>
          <cell r="S408">
            <v>0</v>
          </cell>
          <cell r="T408">
            <v>0</v>
          </cell>
          <cell r="U408">
            <v>100.746</v>
          </cell>
          <cell r="V408">
            <v>0</v>
          </cell>
          <cell r="W408">
            <v>0</v>
          </cell>
          <cell r="X408">
            <v>0</v>
          </cell>
          <cell r="Y408">
            <v>0</v>
          </cell>
          <cell r="Z408">
            <v>0</v>
          </cell>
          <cell r="AA408">
            <v>0</v>
          </cell>
          <cell r="AB408">
            <v>0</v>
          </cell>
          <cell r="AC408">
            <v>0</v>
          </cell>
          <cell r="AD408">
            <v>100.746</v>
          </cell>
          <cell r="AE408">
            <v>100.746</v>
          </cell>
          <cell r="AF408">
            <v>0</v>
          </cell>
          <cell r="AG408">
            <v>0</v>
          </cell>
          <cell r="AH408">
            <v>0</v>
          </cell>
          <cell r="AI408">
            <v>0</v>
          </cell>
          <cell r="AJ408">
            <v>0</v>
          </cell>
          <cell r="AK408">
            <v>0</v>
          </cell>
          <cell r="AL408">
            <v>0</v>
          </cell>
          <cell r="AM408">
            <v>0</v>
          </cell>
          <cell r="AN408">
            <v>212.03270999999998</v>
          </cell>
          <cell r="AO408">
            <v>0</v>
          </cell>
          <cell r="AP408">
            <v>0</v>
          </cell>
          <cell r="AQ408">
            <v>0</v>
          </cell>
          <cell r="AR408">
            <v>0</v>
          </cell>
          <cell r="AS408">
            <v>212.03270999999998</v>
          </cell>
          <cell r="AT408">
            <v>481.88303999999999</v>
          </cell>
          <cell r="AU408" t="str">
            <v>JUN/12</v>
          </cell>
          <cell r="AV408" t="str">
            <v/>
          </cell>
        </row>
        <row r="409">
          <cell r="A409" t="str">
            <v>2741/11</v>
          </cell>
          <cell r="B409" t="str">
            <v>Aquisição de Hardware para Atualização Tecnológica da Rede Corporativa</v>
          </cell>
          <cell r="C409" t="str">
            <v>PEP</v>
          </cell>
          <cell r="D409">
            <v>0</v>
          </cell>
          <cell r="E409">
            <v>0</v>
          </cell>
          <cell r="F409">
            <v>167.12885999999997</v>
          </cell>
          <cell r="G409">
            <v>0</v>
          </cell>
          <cell r="H409">
            <v>0</v>
          </cell>
          <cell r="I409">
            <v>0</v>
          </cell>
          <cell r="J409">
            <v>0</v>
          </cell>
          <cell r="K409">
            <v>0</v>
          </cell>
          <cell r="L409">
            <v>0</v>
          </cell>
          <cell r="M409">
            <v>0</v>
          </cell>
          <cell r="N409">
            <v>0</v>
          </cell>
          <cell r="O409">
            <v>0</v>
          </cell>
          <cell r="P409">
            <v>167.12885999999997</v>
          </cell>
          <cell r="Q409">
            <v>167.12885999999997</v>
          </cell>
          <cell r="R409">
            <v>0</v>
          </cell>
          <cell r="S409">
            <v>0</v>
          </cell>
          <cell r="T409">
            <v>0</v>
          </cell>
          <cell r="U409">
            <v>26.392240000000001</v>
          </cell>
          <cell r="V409">
            <v>0</v>
          </cell>
          <cell r="W409">
            <v>0</v>
          </cell>
          <cell r="X409">
            <v>0</v>
          </cell>
          <cell r="Y409">
            <v>0</v>
          </cell>
          <cell r="Z409">
            <v>0</v>
          </cell>
          <cell r="AA409">
            <v>0</v>
          </cell>
          <cell r="AB409">
            <v>0</v>
          </cell>
          <cell r="AC409">
            <v>0</v>
          </cell>
          <cell r="AD409">
            <v>26.392240000000001</v>
          </cell>
          <cell r="AE409">
            <v>26.392240000000001</v>
          </cell>
          <cell r="AF409">
            <v>0</v>
          </cell>
          <cell r="AG409">
            <v>0</v>
          </cell>
          <cell r="AH409">
            <v>0</v>
          </cell>
          <cell r="AI409">
            <v>0</v>
          </cell>
          <cell r="AJ409">
            <v>0</v>
          </cell>
          <cell r="AK409">
            <v>0</v>
          </cell>
          <cell r="AL409">
            <v>0</v>
          </cell>
          <cell r="AM409">
            <v>0</v>
          </cell>
          <cell r="AN409">
            <v>109.93383</v>
          </cell>
          <cell r="AO409">
            <v>0</v>
          </cell>
          <cell r="AP409">
            <v>0</v>
          </cell>
          <cell r="AQ409">
            <v>0</v>
          </cell>
          <cell r="AR409">
            <v>0</v>
          </cell>
          <cell r="AS409">
            <v>109.93383</v>
          </cell>
          <cell r="AT409">
            <v>167.12885999999997</v>
          </cell>
          <cell r="AU409" t="str">
            <v>JUN/12</v>
          </cell>
          <cell r="AV409" t="str">
            <v/>
          </cell>
        </row>
        <row r="410">
          <cell r="A410" t="str">
            <v>2742/11</v>
          </cell>
          <cell r="B410" t="str">
            <v>Mobiliário para a Itambé e Complemento Ed. Sede</v>
          </cell>
          <cell r="C410" t="str">
            <v>ORD</v>
          </cell>
          <cell r="D410">
            <v>0</v>
          </cell>
          <cell r="E410">
            <v>1432.6666699999998</v>
          </cell>
          <cell r="F410">
            <v>1135.6666699999998</v>
          </cell>
          <cell r="G410">
            <v>1135.6666599999999</v>
          </cell>
          <cell r="H410">
            <v>0</v>
          </cell>
          <cell r="I410">
            <v>0</v>
          </cell>
          <cell r="J410">
            <v>0</v>
          </cell>
          <cell r="K410">
            <v>0</v>
          </cell>
          <cell r="L410">
            <v>0</v>
          </cell>
          <cell r="M410">
            <v>0</v>
          </cell>
          <cell r="N410">
            <v>0</v>
          </cell>
          <cell r="O410">
            <v>0</v>
          </cell>
          <cell r="P410">
            <v>3704</v>
          </cell>
          <cell r="Q410">
            <v>3704</v>
          </cell>
          <cell r="R410">
            <v>0</v>
          </cell>
          <cell r="S410">
            <v>0</v>
          </cell>
          <cell r="T410">
            <v>0</v>
          </cell>
          <cell r="U410">
            <v>0</v>
          </cell>
          <cell r="V410">
            <v>117.29600000000001</v>
          </cell>
          <cell r="W410">
            <v>0</v>
          </cell>
          <cell r="X410">
            <v>0</v>
          </cell>
          <cell r="Y410">
            <v>0</v>
          </cell>
          <cell r="Z410">
            <v>0</v>
          </cell>
          <cell r="AA410">
            <v>0</v>
          </cell>
          <cell r="AB410">
            <v>0</v>
          </cell>
          <cell r="AC410">
            <v>0</v>
          </cell>
          <cell r="AD410">
            <v>117.29600000000001</v>
          </cell>
          <cell r="AE410">
            <v>117.29600000000001</v>
          </cell>
          <cell r="AF410">
            <v>0</v>
          </cell>
          <cell r="AG410">
            <v>0</v>
          </cell>
          <cell r="AH410">
            <v>0</v>
          </cell>
          <cell r="AI410">
            <v>0</v>
          </cell>
          <cell r="AJ410">
            <v>0</v>
          </cell>
          <cell r="AK410">
            <v>0</v>
          </cell>
          <cell r="AL410">
            <v>0</v>
          </cell>
          <cell r="AM410">
            <v>3194.3999399999998</v>
          </cell>
          <cell r="AN410">
            <v>0</v>
          </cell>
          <cell r="AO410">
            <v>0</v>
          </cell>
          <cell r="AP410">
            <v>0</v>
          </cell>
          <cell r="AQ410">
            <v>0</v>
          </cell>
          <cell r="AR410">
            <v>0</v>
          </cell>
          <cell r="AS410">
            <v>3194.3999399999998</v>
          </cell>
          <cell r="AT410">
            <v>3704</v>
          </cell>
          <cell r="AU410" t="str">
            <v>JUN/12</v>
          </cell>
          <cell r="AV410" t="str">
            <v>Wagner Nogueira Vaz de Mello</v>
          </cell>
        </row>
        <row r="411">
          <cell r="A411" t="str">
            <v>2743/11</v>
          </cell>
          <cell r="B411" t="str">
            <v>Mobiliário para Refeitórios</v>
          </cell>
          <cell r="C411" t="str">
            <v>ORD</v>
          </cell>
          <cell r="D411">
            <v>118.36</v>
          </cell>
          <cell r="E411">
            <v>0</v>
          </cell>
          <cell r="F411">
            <v>0</v>
          </cell>
          <cell r="G411">
            <v>0</v>
          </cell>
          <cell r="H411">
            <v>0</v>
          </cell>
          <cell r="I411">
            <v>0</v>
          </cell>
          <cell r="J411">
            <v>0</v>
          </cell>
          <cell r="K411">
            <v>0</v>
          </cell>
          <cell r="L411">
            <v>0</v>
          </cell>
          <cell r="M411">
            <v>0</v>
          </cell>
          <cell r="N411">
            <v>0</v>
          </cell>
          <cell r="O411">
            <v>0</v>
          </cell>
          <cell r="P411">
            <v>118.36</v>
          </cell>
          <cell r="Q411">
            <v>118.36</v>
          </cell>
          <cell r="R411">
            <v>118.36</v>
          </cell>
          <cell r="S411">
            <v>0</v>
          </cell>
          <cell r="T411">
            <v>0</v>
          </cell>
          <cell r="U411">
            <v>0</v>
          </cell>
          <cell r="V411">
            <v>0</v>
          </cell>
          <cell r="W411">
            <v>0</v>
          </cell>
          <cell r="X411">
            <v>0</v>
          </cell>
          <cell r="Y411">
            <v>0</v>
          </cell>
          <cell r="Z411">
            <v>0</v>
          </cell>
          <cell r="AA411">
            <v>0</v>
          </cell>
          <cell r="AB411">
            <v>0</v>
          </cell>
          <cell r="AC411">
            <v>0</v>
          </cell>
          <cell r="AD411">
            <v>118.36</v>
          </cell>
          <cell r="AE411">
            <v>118.36</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118.36</v>
          </cell>
          <cell r="AU411" t="str">
            <v>JUN/12</v>
          </cell>
          <cell r="AV411" t="str">
            <v>Wagner Nogueira Vaz de Mello</v>
          </cell>
        </row>
        <row r="412">
          <cell r="A412" t="str">
            <v>2744/11</v>
          </cell>
          <cell r="B412" t="str">
            <v>Recuperação Interna e Externa de Materiais e Equipamentos</v>
          </cell>
          <cell r="C412" t="str">
            <v>ORD</v>
          </cell>
          <cell r="D412">
            <v>0</v>
          </cell>
          <cell r="E412">
            <v>0</v>
          </cell>
          <cell r="F412">
            <v>0</v>
          </cell>
          <cell r="G412">
            <v>0</v>
          </cell>
          <cell r="H412">
            <v>0</v>
          </cell>
          <cell r="I412">
            <v>0</v>
          </cell>
          <cell r="J412">
            <v>2335.7144099999996</v>
          </cell>
          <cell r="K412">
            <v>2335.7144099999996</v>
          </cell>
          <cell r="L412">
            <v>2335.7143900000001</v>
          </cell>
          <cell r="M412">
            <v>2335.71443</v>
          </cell>
          <cell r="N412">
            <v>2335.7144499999999</v>
          </cell>
          <cell r="O412">
            <v>2335.71459</v>
          </cell>
          <cell r="P412">
            <v>0</v>
          </cell>
          <cell r="Q412">
            <v>14014.286680000001</v>
          </cell>
          <cell r="R412">
            <v>760.88201000000004</v>
          </cell>
          <cell r="S412">
            <v>188.09005999999999</v>
          </cell>
          <cell r="T412">
            <v>0</v>
          </cell>
          <cell r="U412">
            <v>108.60296000000001</v>
          </cell>
          <cell r="V412">
            <v>4.6399999999999997</v>
          </cell>
          <cell r="W412">
            <v>977.22145</v>
          </cell>
          <cell r="X412">
            <v>0</v>
          </cell>
          <cell r="Y412">
            <v>0</v>
          </cell>
          <cell r="Z412">
            <v>0</v>
          </cell>
          <cell r="AA412">
            <v>0</v>
          </cell>
          <cell r="AB412">
            <v>0</v>
          </cell>
          <cell r="AC412">
            <v>0</v>
          </cell>
          <cell r="AD412">
            <v>2039.4364800000001</v>
          </cell>
          <cell r="AE412">
            <v>2039.4364800000001</v>
          </cell>
          <cell r="AF412">
            <v>0.93647999999999998</v>
          </cell>
          <cell r="AG412">
            <v>0.11866</v>
          </cell>
          <cell r="AH412">
            <v>0</v>
          </cell>
          <cell r="AI412">
            <v>218.93532999999999</v>
          </cell>
          <cell r="AJ412">
            <v>0</v>
          </cell>
          <cell r="AK412">
            <v>1.8678800000000002</v>
          </cell>
          <cell r="AL412">
            <v>0</v>
          </cell>
          <cell r="AM412">
            <v>0</v>
          </cell>
          <cell r="AN412">
            <v>0</v>
          </cell>
          <cell r="AO412">
            <v>74.351470000000006</v>
          </cell>
          <cell r="AP412">
            <v>0</v>
          </cell>
          <cell r="AQ412">
            <v>0</v>
          </cell>
          <cell r="AR412">
            <v>221.85835</v>
          </cell>
          <cell r="AS412">
            <v>296.20982000000004</v>
          </cell>
          <cell r="AT412">
            <v>11348.286679999999</v>
          </cell>
          <cell r="AU412" t="str">
            <v>JUN/12</v>
          </cell>
          <cell r="AV412" t="str">
            <v>Luiz Cláudio Cenizio dos Santos</v>
          </cell>
        </row>
        <row r="413">
          <cell r="A413" t="str">
            <v>2745/11</v>
          </cell>
          <cell r="B413" t="str">
            <v>Reforma do Trator CAT D4D da PIMIL</v>
          </cell>
          <cell r="C413" t="str">
            <v>ORD</v>
          </cell>
          <cell r="D413">
            <v>5.6466700000000003</v>
          </cell>
          <cell r="E413">
            <v>5.6466599999999998</v>
          </cell>
          <cell r="F413">
            <v>5.6466700000000003</v>
          </cell>
          <cell r="G413">
            <v>5.6466700000000003</v>
          </cell>
          <cell r="H413">
            <v>5.6466599999999998</v>
          </cell>
          <cell r="I413">
            <v>5.6466700000000003</v>
          </cell>
          <cell r="J413">
            <v>5.6466700000000003</v>
          </cell>
          <cell r="K413">
            <v>5.6466599999999998</v>
          </cell>
          <cell r="L413">
            <v>5.6466700000000003</v>
          </cell>
          <cell r="M413">
            <v>5.6466700000000003</v>
          </cell>
          <cell r="N413">
            <v>5.6466599999999998</v>
          </cell>
          <cell r="O413">
            <v>5.6466700000000003</v>
          </cell>
          <cell r="P413">
            <v>33.880000000000003</v>
          </cell>
          <cell r="Q413">
            <v>67.760000000000005</v>
          </cell>
          <cell r="R413">
            <v>0</v>
          </cell>
          <cell r="S413">
            <v>0</v>
          </cell>
          <cell r="T413">
            <v>0</v>
          </cell>
          <cell r="U413">
            <v>64</v>
          </cell>
          <cell r="V413">
            <v>0</v>
          </cell>
          <cell r="W413">
            <v>0</v>
          </cell>
          <cell r="X413">
            <v>0</v>
          </cell>
          <cell r="Y413">
            <v>0</v>
          </cell>
          <cell r="Z413">
            <v>0</v>
          </cell>
          <cell r="AA413">
            <v>0</v>
          </cell>
          <cell r="AB413">
            <v>0</v>
          </cell>
          <cell r="AC413">
            <v>0</v>
          </cell>
          <cell r="AD413">
            <v>64</v>
          </cell>
          <cell r="AE413">
            <v>64</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67.760000000000005</v>
          </cell>
          <cell r="AU413" t="str">
            <v>JUN/12</v>
          </cell>
          <cell r="AV413" t="str">
            <v/>
          </cell>
        </row>
        <row r="414">
          <cell r="A414" t="str">
            <v>2746/11</v>
          </cell>
          <cell r="B414" t="str">
            <v>Empilhadeira Autopropelida - Diesel</v>
          </cell>
          <cell r="C414" t="str">
            <v>ORD</v>
          </cell>
          <cell r="D414">
            <v>0</v>
          </cell>
          <cell r="E414">
            <v>0</v>
          </cell>
          <cell r="F414">
            <v>0</v>
          </cell>
          <cell r="G414">
            <v>0</v>
          </cell>
          <cell r="H414">
            <v>0</v>
          </cell>
          <cell r="I414">
            <v>112.48</v>
          </cell>
          <cell r="J414">
            <v>0</v>
          </cell>
          <cell r="K414">
            <v>0</v>
          </cell>
          <cell r="L414">
            <v>0</v>
          </cell>
          <cell r="M414">
            <v>0</v>
          </cell>
          <cell r="N414">
            <v>0</v>
          </cell>
          <cell r="O414">
            <v>0</v>
          </cell>
          <cell r="P414">
            <v>112.48</v>
          </cell>
          <cell r="Q414">
            <v>112.48</v>
          </cell>
          <cell r="R414">
            <v>-7.52</v>
          </cell>
          <cell r="S414">
            <v>0</v>
          </cell>
          <cell r="T414">
            <v>0</v>
          </cell>
          <cell r="U414">
            <v>0</v>
          </cell>
          <cell r="V414">
            <v>0</v>
          </cell>
          <cell r="W414">
            <v>0</v>
          </cell>
          <cell r="X414">
            <v>0</v>
          </cell>
          <cell r="Y414">
            <v>0</v>
          </cell>
          <cell r="Z414">
            <v>0</v>
          </cell>
          <cell r="AA414">
            <v>0</v>
          </cell>
          <cell r="AB414">
            <v>0</v>
          </cell>
          <cell r="AC414">
            <v>0</v>
          </cell>
          <cell r="AD414">
            <v>-7.52</v>
          </cell>
          <cell r="AE414">
            <v>-7.52</v>
          </cell>
          <cell r="AF414">
            <v>0</v>
          </cell>
          <cell r="AG414">
            <v>0</v>
          </cell>
          <cell r="AH414">
            <v>0</v>
          </cell>
          <cell r="AI414">
            <v>0</v>
          </cell>
          <cell r="AJ414">
            <v>0</v>
          </cell>
          <cell r="AK414">
            <v>0</v>
          </cell>
          <cell r="AL414">
            <v>0</v>
          </cell>
          <cell r="AM414">
            <v>0</v>
          </cell>
          <cell r="AN414">
            <v>115</v>
          </cell>
          <cell r="AO414">
            <v>0</v>
          </cell>
          <cell r="AP414">
            <v>0</v>
          </cell>
          <cell r="AQ414">
            <v>0</v>
          </cell>
          <cell r="AR414">
            <v>0</v>
          </cell>
          <cell r="AS414">
            <v>115</v>
          </cell>
          <cell r="AT414">
            <v>112.48</v>
          </cell>
          <cell r="AU414" t="str">
            <v>JUN/12</v>
          </cell>
          <cell r="AV414" t="str">
            <v>Luiz Cláudio Cenizio dos Santos</v>
          </cell>
        </row>
        <row r="415">
          <cell r="A415" t="str">
            <v>2747/11</v>
          </cell>
          <cell r="B415" t="str">
            <v>Aquisição Banco Capacitores e Transformadores</v>
          </cell>
          <cell r="C415" t="str">
            <v>PEP</v>
          </cell>
          <cell r="D415">
            <v>0</v>
          </cell>
          <cell r="E415">
            <v>0</v>
          </cell>
          <cell r="F415">
            <v>28.601839999999999</v>
          </cell>
          <cell r="G415">
            <v>2.0190000000000001</v>
          </cell>
          <cell r="H415">
            <v>0</v>
          </cell>
          <cell r="I415">
            <v>21.103380000000001</v>
          </cell>
          <cell r="J415">
            <v>0</v>
          </cell>
          <cell r="K415">
            <v>41.290620000000004</v>
          </cell>
          <cell r="L415">
            <v>0</v>
          </cell>
          <cell r="M415">
            <v>81.283879999999996</v>
          </cell>
          <cell r="N415">
            <v>0</v>
          </cell>
          <cell r="O415">
            <v>0</v>
          </cell>
          <cell r="P415">
            <v>51.724220000000003</v>
          </cell>
          <cell r="Q415">
            <v>174.29872</v>
          </cell>
          <cell r="R415">
            <v>0</v>
          </cell>
          <cell r="S415">
            <v>0</v>
          </cell>
          <cell r="T415">
            <v>28.601839999999999</v>
          </cell>
          <cell r="U415">
            <v>2.0190000000000001</v>
          </cell>
          <cell r="V415">
            <v>0</v>
          </cell>
          <cell r="W415">
            <v>21.103379999999998</v>
          </cell>
          <cell r="X415">
            <v>0</v>
          </cell>
          <cell r="Y415">
            <v>0</v>
          </cell>
          <cell r="Z415">
            <v>0</v>
          </cell>
          <cell r="AA415">
            <v>0</v>
          </cell>
          <cell r="AB415">
            <v>0</v>
          </cell>
          <cell r="AC415">
            <v>0</v>
          </cell>
          <cell r="AD415">
            <v>51.724219999999995</v>
          </cell>
          <cell r="AE415">
            <v>51.724219999999995</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173.07498000000001</v>
          </cell>
          <cell r="AU415" t="str">
            <v>JUN/12</v>
          </cell>
          <cell r="AV415" t="str">
            <v>Demétrio Alexandre Ferreira</v>
          </cell>
        </row>
        <row r="416">
          <cell r="A416" t="str">
            <v>2748/11</v>
          </cell>
          <cell r="B416" t="str">
            <v>Reforço p/ Região de Couto Magalhães</v>
          </cell>
          <cell r="C416" t="str">
            <v>PEP</v>
          </cell>
          <cell r="D416">
            <v>622.30993999999998</v>
          </cell>
          <cell r="E416">
            <v>314.66194999999993</v>
          </cell>
          <cell r="F416">
            <v>314.66191000000003</v>
          </cell>
          <cell r="G416">
            <v>0</v>
          </cell>
          <cell r="H416">
            <v>0.51</v>
          </cell>
          <cell r="I416">
            <v>0</v>
          </cell>
          <cell r="J416">
            <v>0</v>
          </cell>
          <cell r="K416">
            <v>0</v>
          </cell>
          <cell r="L416">
            <v>0</v>
          </cell>
          <cell r="M416">
            <v>0</v>
          </cell>
          <cell r="N416">
            <v>0</v>
          </cell>
          <cell r="O416">
            <v>0</v>
          </cell>
          <cell r="P416">
            <v>1252.1437999999998</v>
          </cell>
          <cell r="Q416">
            <v>1252.1437999999998</v>
          </cell>
          <cell r="R416">
            <v>4.42483</v>
          </cell>
          <cell r="S416">
            <v>8.5615000000000006</v>
          </cell>
          <cell r="T416">
            <v>14.611609999999999</v>
          </cell>
          <cell r="U416">
            <v>19.13053</v>
          </cell>
          <cell r="V416">
            <v>63.704919999999994</v>
          </cell>
          <cell r="W416">
            <v>347.61662999999999</v>
          </cell>
          <cell r="X416">
            <v>0</v>
          </cell>
          <cell r="Y416">
            <v>0</v>
          </cell>
          <cell r="Z416">
            <v>0</v>
          </cell>
          <cell r="AA416">
            <v>0</v>
          </cell>
          <cell r="AB416">
            <v>0</v>
          </cell>
          <cell r="AC416">
            <v>0</v>
          </cell>
          <cell r="AD416">
            <v>458.05001999999996</v>
          </cell>
          <cell r="AE416">
            <v>458.05001999999996</v>
          </cell>
          <cell r="AF416">
            <v>0</v>
          </cell>
          <cell r="AG416">
            <v>0</v>
          </cell>
          <cell r="AH416">
            <v>10.2942</v>
          </cell>
          <cell r="AI416">
            <v>15.78726</v>
          </cell>
          <cell r="AJ416">
            <v>146.29771</v>
          </cell>
          <cell r="AK416">
            <v>90.265140000000002</v>
          </cell>
          <cell r="AL416">
            <v>0</v>
          </cell>
          <cell r="AM416">
            <v>14.80383</v>
          </cell>
          <cell r="AN416">
            <v>0</v>
          </cell>
          <cell r="AO416">
            <v>7.9890000000000003E-2</v>
          </cell>
          <cell r="AP416">
            <v>0</v>
          </cell>
          <cell r="AQ416">
            <v>0</v>
          </cell>
          <cell r="AR416">
            <v>262.64431000000002</v>
          </cell>
          <cell r="AS416">
            <v>277.52803</v>
          </cell>
          <cell r="AT416">
            <v>1251.6337999999998</v>
          </cell>
          <cell r="AU416" t="str">
            <v>JUN/12</v>
          </cell>
          <cell r="AV416" t="str">
            <v/>
          </cell>
        </row>
        <row r="417">
          <cell r="A417" t="str">
            <v>2750/11</v>
          </cell>
          <cell r="B417" t="str">
            <v>Integração UTE Vale do São Simão</v>
          </cell>
          <cell r="C417" t="str">
            <v>PEP</v>
          </cell>
          <cell r="D417">
            <v>345.6</v>
          </cell>
          <cell r="E417">
            <v>478.01420000000007</v>
          </cell>
          <cell r="F417">
            <v>715.67935999999997</v>
          </cell>
          <cell r="G417">
            <v>911.15419999999995</v>
          </cell>
          <cell r="H417">
            <v>1944.162</v>
          </cell>
          <cell r="I417">
            <v>1081.8071299999999</v>
          </cell>
          <cell r="J417">
            <v>1865.1217200000001</v>
          </cell>
          <cell r="K417">
            <v>5938.1942200000003</v>
          </cell>
          <cell r="L417">
            <v>2379.3850400000001</v>
          </cell>
          <cell r="M417">
            <v>2563.17227</v>
          </cell>
          <cell r="N417">
            <v>1629.4790199999998</v>
          </cell>
          <cell r="O417">
            <v>1066.9378100000001</v>
          </cell>
          <cell r="P417">
            <v>5476.4168899999995</v>
          </cell>
          <cell r="Q417">
            <v>20918.706969999999</v>
          </cell>
          <cell r="R417">
            <v>20.431440000000002</v>
          </cell>
          <cell r="S417">
            <v>95.319569999999999</v>
          </cell>
          <cell r="T417">
            <v>129.90931</v>
          </cell>
          <cell r="U417">
            <v>68.408779999999993</v>
          </cell>
          <cell r="V417">
            <v>336.55111000000005</v>
          </cell>
          <cell r="W417">
            <v>407.43619999999999</v>
          </cell>
          <cell r="X417">
            <v>0</v>
          </cell>
          <cell r="Y417">
            <v>0</v>
          </cell>
          <cell r="Z417">
            <v>0</v>
          </cell>
          <cell r="AA417">
            <v>0</v>
          </cell>
          <cell r="AB417">
            <v>0</v>
          </cell>
          <cell r="AC417">
            <v>0</v>
          </cell>
          <cell r="AD417">
            <v>1058.0564100000001</v>
          </cell>
          <cell r="AE417">
            <v>1058.0564100000001</v>
          </cell>
          <cell r="AF417">
            <v>0</v>
          </cell>
          <cell r="AG417">
            <v>0</v>
          </cell>
          <cell r="AH417">
            <v>7.3639999999999999</v>
          </cell>
          <cell r="AI417">
            <v>73.175309999999996</v>
          </cell>
          <cell r="AJ417">
            <v>685.39911000000006</v>
          </cell>
          <cell r="AK417">
            <v>380.24234000000001</v>
          </cell>
          <cell r="AL417">
            <v>1115.8210899999999</v>
          </cell>
          <cell r="AM417">
            <v>2955.3972699999999</v>
          </cell>
          <cell r="AN417">
            <v>490.62369000000001</v>
          </cell>
          <cell r="AO417">
            <v>650.42763000000002</v>
          </cell>
          <cell r="AP417">
            <v>93.479039999999998</v>
          </cell>
          <cell r="AQ417">
            <v>170.93781000000001</v>
          </cell>
          <cell r="AR417">
            <v>1146.1807599999997</v>
          </cell>
          <cell r="AS417">
            <v>6622.8672900000001</v>
          </cell>
          <cell r="AT417">
            <v>12800.000000000004</v>
          </cell>
          <cell r="AU417" t="str">
            <v>JUN/12</v>
          </cell>
          <cell r="AV417" t="str">
            <v>Ricardo José Charbel</v>
          </cell>
        </row>
        <row r="418">
          <cell r="A418" t="str">
            <v>2752/11</v>
          </cell>
          <cell r="B418" t="str">
            <v>Atendimento à FIAT - Desvio da LT Betim 2 - FIASA, 138 kV</v>
          </cell>
          <cell r="C418" t="str">
            <v>PEP</v>
          </cell>
          <cell r="D418">
            <v>0</v>
          </cell>
          <cell r="E418">
            <v>0</v>
          </cell>
          <cell r="F418">
            <v>0</v>
          </cell>
          <cell r="G418">
            <v>0</v>
          </cell>
          <cell r="H418">
            <v>0</v>
          </cell>
          <cell r="I418">
            <v>526.41742999999997</v>
          </cell>
          <cell r="J418">
            <v>526.41742999999997</v>
          </cell>
          <cell r="K418">
            <v>526.41742999999997</v>
          </cell>
          <cell r="L418">
            <v>526.41741999999999</v>
          </cell>
          <cell r="M418">
            <v>526.41742999999997</v>
          </cell>
          <cell r="N418">
            <v>526.41742999999997</v>
          </cell>
          <cell r="O418">
            <v>526.41742999999997</v>
          </cell>
          <cell r="P418">
            <v>526.41742999999997</v>
          </cell>
          <cell r="Q418">
            <v>3684.9219999999996</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t="str">
            <v>JUN/12</v>
          </cell>
          <cell r="AV418" t="str">
            <v/>
          </cell>
        </row>
        <row r="419">
          <cell r="A419" t="str">
            <v>2755/11</v>
          </cell>
          <cell r="B419" t="str">
            <v>Atendimento à Anglo Ferrous</v>
          </cell>
          <cell r="C419" t="str">
            <v>PEP</v>
          </cell>
          <cell r="D419">
            <v>18.311120000000003</v>
          </cell>
          <cell r="E419">
            <v>23.426090000000002</v>
          </cell>
          <cell r="F419">
            <v>40.689010000000003</v>
          </cell>
          <cell r="G419">
            <v>27.901650000000004</v>
          </cell>
          <cell r="H419">
            <v>32.37724</v>
          </cell>
          <cell r="I419">
            <v>54.21347999999999</v>
          </cell>
          <cell r="J419">
            <v>58.114100000000001</v>
          </cell>
          <cell r="K419">
            <v>154.59432999999999</v>
          </cell>
          <cell r="L419">
            <v>122.62590000000002</v>
          </cell>
          <cell r="M419">
            <v>85.444800000000001</v>
          </cell>
          <cell r="N419">
            <v>114.80200000000001</v>
          </cell>
          <cell r="O419">
            <v>112.89935000000001</v>
          </cell>
          <cell r="P419">
            <v>196.91859000000002</v>
          </cell>
          <cell r="Q419">
            <v>845.39906999999994</v>
          </cell>
          <cell r="R419">
            <v>16.698580000000003</v>
          </cell>
          <cell r="S419">
            <v>12.12879</v>
          </cell>
          <cell r="T419">
            <v>3.8846799999999999</v>
          </cell>
          <cell r="U419">
            <v>0</v>
          </cell>
          <cell r="V419">
            <v>1.15076</v>
          </cell>
          <cell r="W419">
            <v>22.422040000000003</v>
          </cell>
          <cell r="X419">
            <v>0</v>
          </cell>
          <cell r="Y419">
            <v>0</v>
          </cell>
          <cell r="Z419">
            <v>0</v>
          </cell>
          <cell r="AA419">
            <v>0</v>
          </cell>
          <cell r="AB419">
            <v>0</v>
          </cell>
          <cell r="AC419">
            <v>0</v>
          </cell>
          <cell r="AD419">
            <v>56.284850000000006</v>
          </cell>
          <cell r="AE419">
            <v>56.284850000000006</v>
          </cell>
          <cell r="AF419">
            <v>0</v>
          </cell>
          <cell r="AG419">
            <v>0</v>
          </cell>
          <cell r="AH419">
            <v>0</v>
          </cell>
          <cell r="AI419">
            <v>0</v>
          </cell>
          <cell r="AJ419">
            <v>0</v>
          </cell>
          <cell r="AK419">
            <v>18.000049999999998</v>
          </cell>
          <cell r="AL419">
            <v>75.868380000000002</v>
          </cell>
          <cell r="AM419">
            <v>18.000049999999998</v>
          </cell>
          <cell r="AN419">
            <v>18.000049999999998</v>
          </cell>
          <cell r="AO419">
            <v>0</v>
          </cell>
          <cell r="AP419">
            <v>42.144550000000002</v>
          </cell>
          <cell r="AQ419">
            <v>64.53792</v>
          </cell>
          <cell r="AR419">
            <v>18.000049999999998</v>
          </cell>
          <cell r="AS419">
            <v>236.55099999999999</v>
          </cell>
          <cell r="AT419">
            <v>667.29136999999992</v>
          </cell>
          <cell r="AU419" t="str">
            <v>JUN/12</v>
          </cell>
          <cell r="AV419" t="str">
            <v>Ricardo José Charbel</v>
          </cell>
        </row>
        <row r="420">
          <cell r="A420" t="str">
            <v>2756/11</v>
          </cell>
          <cell r="B420" t="str">
            <v>CTGE - Reforma dos Polos do Rotor - MGCS/2011</v>
          </cell>
          <cell r="C420" t="str">
            <v>PEP</v>
          </cell>
          <cell r="D420">
            <v>1.4991700000000001</v>
          </cell>
          <cell r="E420">
            <v>1.49916</v>
          </cell>
          <cell r="F420">
            <v>1.50017</v>
          </cell>
          <cell r="G420">
            <v>1.4991700000000001</v>
          </cell>
          <cell r="H420">
            <v>1.49916</v>
          </cell>
          <cell r="I420">
            <v>1.4991700000000001</v>
          </cell>
          <cell r="J420">
            <v>1.4991700000000001</v>
          </cell>
          <cell r="K420">
            <v>1.49916</v>
          </cell>
          <cell r="L420">
            <v>1.4991700000000001</v>
          </cell>
          <cell r="M420">
            <v>1.4991700000000001</v>
          </cell>
          <cell r="N420">
            <v>1.49916</v>
          </cell>
          <cell r="O420">
            <v>1.4991700000000001</v>
          </cell>
          <cell r="P420">
            <v>8.9959999999999987</v>
          </cell>
          <cell r="Q420">
            <v>17.991</v>
          </cell>
          <cell r="R420">
            <v>17.989999999999998</v>
          </cell>
          <cell r="S420">
            <v>0</v>
          </cell>
          <cell r="T420">
            <v>0</v>
          </cell>
          <cell r="U420">
            <v>0</v>
          </cell>
          <cell r="V420">
            <v>0</v>
          </cell>
          <cell r="W420">
            <v>0</v>
          </cell>
          <cell r="X420">
            <v>0</v>
          </cell>
          <cell r="Y420">
            <v>0</v>
          </cell>
          <cell r="Z420">
            <v>0</v>
          </cell>
          <cell r="AA420">
            <v>0</v>
          </cell>
          <cell r="AB420">
            <v>0</v>
          </cell>
          <cell r="AC420">
            <v>0</v>
          </cell>
          <cell r="AD420">
            <v>17.989999999999995</v>
          </cell>
          <cell r="AE420">
            <v>17.989999999999995</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17.991</v>
          </cell>
          <cell r="AU420" t="str">
            <v>JUN/12</v>
          </cell>
          <cell r="AV420" t="str">
            <v>Demétrio Alexandre Ferreira</v>
          </cell>
        </row>
        <row r="421">
          <cell r="A421" t="str">
            <v>2757/11</v>
          </cell>
          <cell r="B421" t="str">
            <v>Aquisição de Licenças de Banco de Dados Oracle e dois Servidores</v>
          </cell>
          <cell r="C421" t="str">
            <v>PEP</v>
          </cell>
          <cell r="D421">
            <v>0</v>
          </cell>
          <cell r="E421">
            <v>1348</v>
          </cell>
          <cell r="F421">
            <v>5552</v>
          </cell>
          <cell r="G421">
            <v>0</v>
          </cell>
          <cell r="H421">
            <v>0</v>
          </cell>
          <cell r="I421">
            <v>0</v>
          </cell>
          <cell r="J421">
            <v>0</v>
          </cell>
          <cell r="K421">
            <v>0</v>
          </cell>
          <cell r="L421">
            <v>0</v>
          </cell>
          <cell r="M421">
            <v>0</v>
          </cell>
          <cell r="N421">
            <v>0</v>
          </cell>
          <cell r="O421">
            <v>0</v>
          </cell>
          <cell r="P421">
            <v>6900</v>
          </cell>
          <cell r="Q421">
            <v>6900</v>
          </cell>
          <cell r="R421">
            <v>0</v>
          </cell>
          <cell r="S421">
            <v>0</v>
          </cell>
          <cell r="T421">
            <v>0</v>
          </cell>
          <cell r="U421">
            <v>0</v>
          </cell>
          <cell r="V421">
            <v>0</v>
          </cell>
          <cell r="W421">
            <v>1068.17</v>
          </cell>
          <cell r="X421">
            <v>0</v>
          </cell>
          <cell r="Y421">
            <v>0</v>
          </cell>
          <cell r="Z421">
            <v>0</v>
          </cell>
          <cell r="AA421">
            <v>0</v>
          </cell>
          <cell r="AB421">
            <v>0</v>
          </cell>
          <cell r="AC421">
            <v>0</v>
          </cell>
          <cell r="AD421">
            <v>1068.17</v>
          </cell>
          <cell r="AE421">
            <v>1068.17</v>
          </cell>
          <cell r="AF421">
            <v>0</v>
          </cell>
          <cell r="AG421">
            <v>0</v>
          </cell>
          <cell r="AH421">
            <v>0</v>
          </cell>
          <cell r="AI421">
            <v>0</v>
          </cell>
          <cell r="AJ421">
            <v>0</v>
          </cell>
          <cell r="AK421">
            <v>0</v>
          </cell>
          <cell r="AL421">
            <v>0</v>
          </cell>
          <cell r="AM421">
            <v>0</v>
          </cell>
          <cell r="AN421">
            <v>0</v>
          </cell>
          <cell r="AO421">
            <v>0</v>
          </cell>
          <cell r="AP421">
            <v>0</v>
          </cell>
          <cell r="AQ421">
            <v>4390.3388199999999</v>
          </cell>
          <cell r="AR421">
            <v>0</v>
          </cell>
          <cell r="AS421">
            <v>4390.3388199999999</v>
          </cell>
          <cell r="AT421">
            <v>6900</v>
          </cell>
          <cell r="AU421" t="str">
            <v>JUN/12</v>
          </cell>
          <cell r="AV421" t="str">
            <v/>
          </cell>
        </row>
        <row r="422">
          <cell r="A422" t="str">
            <v>2759/11</v>
          </cell>
          <cell r="B422" t="str">
            <v>CTGE - Reforma dos Polos do Rotor - MGCS/2011</v>
          </cell>
          <cell r="C422" t="str">
            <v>PEP</v>
          </cell>
          <cell r="D422">
            <v>38.986330000000009</v>
          </cell>
          <cell r="E422">
            <v>11.858789999999999</v>
          </cell>
          <cell r="F422">
            <v>193.8383</v>
          </cell>
          <cell r="G422">
            <v>46.6843</v>
          </cell>
          <cell r="H422">
            <v>169.70204999999999</v>
          </cell>
          <cell r="I422">
            <v>86.092759999999998</v>
          </cell>
          <cell r="J422">
            <v>53.160089999999997</v>
          </cell>
          <cell r="K422">
            <v>39.996649999999995</v>
          </cell>
          <cell r="L422">
            <v>190.16009</v>
          </cell>
          <cell r="M422">
            <v>201.66064</v>
          </cell>
          <cell r="N422">
            <v>202.22943000000001</v>
          </cell>
          <cell r="O422">
            <v>197.92989999999998</v>
          </cell>
          <cell r="P422">
            <v>547.16253000000006</v>
          </cell>
          <cell r="Q422">
            <v>1432.2993299999998</v>
          </cell>
          <cell r="R422">
            <v>30.381230000000002</v>
          </cell>
          <cell r="S422">
            <v>4.9703999999999997</v>
          </cell>
          <cell r="T422">
            <v>58.281239999999997</v>
          </cell>
          <cell r="U422">
            <v>43.977679999999999</v>
          </cell>
          <cell r="V422">
            <v>96.90334</v>
          </cell>
          <cell r="W422">
            <v>81.24194</v>
          </cell>
          <cell r="X422">
            <v>0</v>
          </cell>
          <cell r="Y422">
            <v>0</v>
          </cell>
          <cell r="Z422">
            <v>0</v>
          </cell>
          <cell r="AA422">
            <v>0</v>
          </cell>
          <cell r="AB422">
            <v>0</v>
          </cell>
          <cell r="AC422">
            <v>0</v>
          </cell>
          <cell r="AD422">
            <v>315.75583</v>
          </cell>
          <cell r="AE422">
            <v>315.75583</v>
          </cell>
          <cell r="AF422">
            <v>0</v>
          </cell>
          <cell r="AG422">
            <v>0</v>
          </cell>
          <cell r="AH422">
            <v>42.503129999999999</v>
          </cell>
          <cell r="AI422">
            <v>0</v>
          </cell>
          <cell r="AJ422">
            <v>23.22296</v>
          </cell>
          <cell r="AK422">
            <v>0</v>
          </cell>
          <cell r="AL422">
            <v>0</v>
          </cell>
          <cell r="AM422">
            <v>0</v>
          </cell>
          <cell r="AN422">
            <v>0</v>
          </cell>
          <cell r="AO422">
            <v>0</v>
          </cell>
          <cell r="AP422">
            <v>0</v>
          </cell>
          <cell r="AQ422">
            <v>0</v>
          </cell>
          <cell r="AR422">
            <v>65.726089999999999</v>
          </cell>
          <cell r="AS422">
            <v>65.726089999999999</v>
          </cell>
          <cell r="AT422">
            <v>1255.4585400000003</v>
          </cell>
          <cell r="AU422" t="str">
            <v>JUN/12</v>
          </cell>
          <cell r="AV422" t="str">
            <v>Demétrio Alexandre Ferreira</v>
          </cell>
        </row>
        <row r="423">
          <cell r="A423" t="str">
            <v>2761/11</v>
          </cell>
          <cell r="B423" t="str">
            <v>Modernização do Parque de Informática</v>
          </cell>
          <cell r="C423" t="str">
            <v>PEP</v>
          </cell>
          <cell r="D423">
            <v>0</v>
          </cell>
          <cell r="E423">
            <v>0</v>
          </cell>
          <cell r="F423">
            <v>6798</v>
          </cell>
          <cell r="G423">
            <v>0</v>
          </cell>
          <cell r="H423">
            <v>0</v>
          </cell>
          <cell r="I423">
            <v>0</v>
          </cell>
          <cell r="J423">
            <v>0</v>
          </cell>
          <cell r="K423">
            <v>0</v>
          </cell>
          <cell r="L423">
            <v>0</v>
          </cell>
          <cell r="M423">
            <v>0</v>
          </cell>
          <cell r="N423">
            <v>0</v>
          </cell>
          <cell r="O423">
            <v>0</v>
          </cell>
          <cell r="P423">
            <v>6798</v>
          </cell>
          <cell r="Q423">
            <v>6798</v>
          </cell>
          <cell r="R423">
            <v>0</v>
          </cell>
          <cell r="S423">
            <v>188.017</v>
          </cell>
          <cell r="T423">
            <v>0</v>
          </cell>
          <cell r="U423">
            <v>0</v>
          </cell>
          <cell r="V423">
            <v>3445.12671</v>
          </cell>
          <cell r="W423">
            <v>263.65994999999998</v>
          </cell>
          <cell r="X423">
            <v>0</v>
          </cell>
          <cell r="Y423">
            <v>0</v>
          </cell>
          <cell r="Z423">
            <v>0</v>
          </cell>
          <cell r="AA423">
            <v>0</v>
          </cell>
          <cell r="AB423">
            <v>0</v>
          </cell>
          <cell r="AC423">
            <v>0</v>
          </cell>
          <cell r="AD423">
            <v>3896.80366</v>
          </cell>
          <cell r="AE423">
            <v>3896.80366</v>
          </cell>
          <cell r="AF423">
            <v>0</v>
          </cell>
          <cell r="AG423">
            <v>0</v>
          </cell>
          <cell r="AH423">
            <v>0</v>
          </cell>
          <cell r="AI423">
            <v>0</v>
          </cell>
          <cell r="AJ423">
            <v>163.38087999999999</v>
          </cell>
          <cell r="AK423">
            <v>6.8360000000000003</v>
          </cell>
          <cell r="AL423">
            <v>1170.07599</v>
          </cell>
          <cell r="AM423">
            <v>0</v>
          </cell>
          <cell r="AN423">
            <v>0</v>
          </cell>
          <cell r="AO423">
            <v>0</v>
          </cell>
          <cell r="AP423">
            <v>0</v>
          </cell>
          <cell r="AQ423">
            <v>1215</v>
          </cell>
          <cell r="AR423">
            <v>170.21688</v>
          </cell>
          <cell r="AS423">
            <v>2555.2928699999998</v>
          </cell>
          <cell r="AT423">
            <v>6798</v>
          </cell>
          <cell r="AU423" t="str">
            <v>JUN/12</v>
          </cell>
          <cell r="AV423" t="str">
            <v>Rogério Elias Reis</v>
          </cell>
        </row>
        <row r="424">
          <cell r="A424" t="str">
            <v>2762/11</v>
          </cell>
          <cell r="B424" t="str">
            <v>Modernização do Parque de Informática</v>
          </cell>
          <cell r="C424" t="str">
            <v>PEP</v>
          </cell>
          <cell r="D424">
            <v>0</v>
          </cell>
          <cell r="E424">
            <v>0</v>
          </cell>
          <cell r="F424">
            <v>504</v>
          </cell>
          <cell r="G424">
            <v>0</v>
          </cell>
          <cell r="H424">
            <v>0</v>
          </cell>
          <cell r="I424">
            <v>0</v>
          </cell>
          <cell r="J424">
            <v>0</v>
          </cell>
          <cell r="K424">
            <v>0</v>
          </cell>
          <cell r="L424">
            <v>0</v>
          </cell>
          <cell r="M424">
            <v>0</v>
          </cell>
          <cell r="N424">
            <v>0</v>
          </cell>
          <cell r="O424">
            <v>0</v>
          </cell>
          <cell r="P424">
            <v>504</v>
          </cell>
          <cell r="Q424">
            <v>504</v>
          </cell>
          <cell r="R424">
            <v>0</v>
          </cell>
          <cell r="S424">
            <v>0</v>
          </cell>
          <cell r="T424">
            <v>0</v>
          </cell>
          <cell r="U424">
            <v>111.39519</v>
          </cell>
          <cell r="V424">
            <v>180.45423000000002</v>
          </cell>
          <cell r="W424">
            <v>91.794299999999993</v>
          </cell>
          <cell r="X424">
            <v>0</v>
          </cell>
          <cell r="Y424">
            <v>0</v>
          </cell>
          <cell r="Z424">
            <v>0</v>
          </cell>
          <cell r="AA424">
            <v>0</v>
          </cell>
          <cell r="AB424">
            <v>0</v>
          </cell>
          <cell r="AC424">
            <v>0</v>
          </cell>
          <cell r="AD424">
            <v>383.64372000000003</v>
          </cell>
          <cell r="AE424">
            <v>383.64372000000003</v>
          </cell>
          <cell r="AF424">
            <v>0</v>
          </cell>
          <cell r="AG424">
            <v>0</v>
          </cell>
          <cell r="AH424">
            <v>0</v>
          </cell>
          <cell r="AI424">
            <v>0</v>
          </cell>
          <cell r="AJ424">
            <v>0</v>
          </cell>
          <cell r="AK424">
            <v>0</v>
          </cell>
          <cell r="AL424">
            <v>14.62776</v>
          </cell>
          <cell r="AM424">
            <v>0</v>
          </cell>
          <cell r="AN424">
            <v>0</v>
          </cell>
          <cell r="AO424">
            <v>0</v>
          </cell>
          <cell r="AP424">
            <v>0</v>
          </cell>
          <cell r="AQ424">
            <v>0</v>
          </cell>
          <cell r="AR424">
            <v>0</v>
          </cell>
          <cell r="AS424">
            <v>14.62776</v>
          </cell>
          <cell r="AT424">
            <v>504</v>
          </cell>
          <cell r="AU424" t="str">
            <v>JUN/12</v>
          </cell>
          <cell r="AV424" t="str">
            <v>Rogério Elias Reis</v>
          </cell>
        </row>
        <row r="425">
          <cell r="A425" t="str">
            <v>2763/11</v>
          </cell>
          <cell r="B425" t="str">
            <v>Modernização do Parque de Informática</v>
          </cell>
          <cell r="C425" t="str">
            <v>PEP</v>
          </cell>
          <cell r="D425">
            <v>0</v>
          </cell>
          <cell r="E425">
            <v>470</v>
          </cell>
          <cell r="F425">
            <v>30</v>
          </cell>
          <cell r="G425">
            <v>0</v>
          </cell>
          <cell r="H425">
            <v>0</v>
          </cell>
          <cell r="I425">
            <v>0</v>
          </cell>
          <cell r="J425">
            <v>0</v>
          </cell>
          <cell r="K425">
            <v>0</v>
          </cell>
          <cell r="L425">
            <v>0</v>
          </cell>
          <cell r="M425">
            <v>0</v>
          </cell>
          <cell r="N425">
            <v>0</v>
          </cell>
          <cell r="O425">
            <v>0</v>
          </cell>
          <cell r="P425">
            <v>500</v>
          </cell>
          <cell r="Q425">
            <v>500</v>
          </cell>
          <cell r="R425">
            <v>0</v>
          </cell>
          <cell r="S425">
            <v>28.172000000000001</v>
          </cell>
          <cell r="T425">
            <v>0</v>
          </cell>
          <cell r="U425">
            <v>0</v>
          </cell>
          <cell r="V425">
            <v>159.99437</v>
          </cell>
          <cell r="W425">
            <v>59.984999999999999</v>
          </cell>
          <cell r="X425">
            <v>0</v>
          </cell>
          <cell r="Y425">
            <v>0</v>
          </cell>
          <cell r="Z425">
            <v>0</v>
          </cell>
          <cell r="AA425">
            <v>0</v>
          </cell>
          <cell r="AB425">
            <v>0</v>
          </cell>
          <cell r="AC425">
            <v>0</v>
          </cell>
          <cell r="AD425">
            <v>248.15136999999999</v>
          </cell>
          <cell r="AE425">
            <v>248.15136999999999</v>
          </cell>
          <cell r="AF425">
            <v>0</v>
          </cell>
          <cell r="AG425">
            <v>0</v>
          </cell>
          <cell r="AH425">
            <v>0</v>
          </cell>
          <cell r="AI425">
            <v>0</v>
          </cell>
          <cell r="AJ425">
            <v>0</v>
          </cell>
          <cell r="AK425">
            <v>0</v>
          </cell>
          <cell r="AL425">
            <v>136.86118999999999</v>
          </cell>
          <cell r="AM425">
            <v>0</v>
          </cell>
          <cell r="AN425">
            <v>0</v>
          </cell>
          <cell r="AO425">
            <v>0</v>
          </cell>
          <cell r="AP425">
            <v>0</v>
          </cell>
          <cell r="AQ425">
            <v>0</v>
          </cell>
          <cell r="AR425">
            <v>0</v>
          </cell>
          <cell r="AS425">
            <v>136.86118999999999</v>
          </cell>
          <cell r="AT425">
            <v>500</v>
          </cell>
          <cell r="AU425" t="str">
            <v>JUN/12</v>
          </cell>
          <cell r="AV425" t="str">
            <v>Rogério Elias Reis</v>
          </cell>
        </row>
        <row r="426">
          <cell r="A426" t="str">
            <v>2764/11</v>
          </cell>
          <cell r="B426" t="str">
            <v>Modernização do Parque de Informática</v>
          </cell>
          <cell r="C426" t="str">
            <v>PEP</v>
          </cell>
          <cell r="D426">
            <v>0</v>
          </cell>
          <cell r="E426">
            <v>62.4</v>
          </cell>
          <cell r="F426">
            <v>37</v>
          </cell>
          <cell r="G426">
            <v>0</v>
          </cell>
          <cell r="H426">
            <v>0</v>
          </cell>
          <cell r="I426">
            <v>0</v>
          </cell>
          <cell r="J426">
            <v>0</v>
          </cell>
          <cell r="K426">
            <v>0</v>
          </cell>
          <cell r="L426">
            <v>0</v>
          </cell>
          <cell r="M426">
            <v>0</v>
          </cell>
          <cell r="N426">
            <v>0</v>
          </cell>
          <cell r="O426">
            <v>0</v>
          </cell>
          <cell r="P426">
            <v>99.4</v>
          </cell>
          <cell r="Q426">
            <v>99.4</v>
          </cell>
          <cell r="R426">
            <v>0</v>
          </cell>
          <cell r="S426">
            <v>0</v>
          </cell>
          <cell r="T426">
            <v>0</v>
          </cell>
          <cell r="U426">
            <v>0</v>
          </cell>
          <cell r="V426">
            <v>28.418650000000003</v>
          </cell>
          <cell r="W426">
            <v>0</v>
          </cell>
          <cell r="X426">
            <v>0</v>
          </cell>
          <cell r="Y426">
            <v>0</v>
          </cell>
          <cell r="Z426">
            <v>0</v>
          </cell>
          <cell r="AA426">
            <v>0</v>
          </cell>
          <cell r="AB426">
            <v>0</v>
          </cell>
          <cell r="AC426">
            <v>0</v>
          </cell>
          <cell r="AD426">
            <v>28.418650000000003</v>
          </cell>
          <cell r="AE426">
            <v>28.418650000000003</v>
          </cell>
          <cell r="AF426">
            <v>0</v>
          </cell>
          <cell r="AG426">
            <v>0</v>
          </cell>
          <cell r="AH426">
            <v>0</v>
          </cell>
          <cell r="AI426">
            <v>0</v>
          </cell>
          <cell r="AJ426">
            <v>53.6</v>
          </cell>
          <cell r="AK426">
            <v>0</v>
          </cell>
          <cell r="AL426">
            <v>4.0000000000000003E-5</v>
          </cell>
          <cell r="AM426">
            <v>0</v>
          </cell>
          <cell r="AN426">
            <v>0</v>
          </cell>
          <cell r="AO426">
            <v>0</v>
          </cell>
          <cell r="AP426">
            <v>0</v>
          </cell>
          <cell r="AQ426">
            <v>0</v>
          </cell>
          <cell r="AR426">
            <v>53.6</v>
          </cell>
          <cell r="AS426">
            <v>53.60004</v>
          </cell>
          <cell r="AT426">
            <v>99.4</v>
          </cell>
          <cell r="AU426" t="str">
            <v>JUN/12</v>
          </cell>
          <cell r="AV426" t="str">
            <v>Rogério Elias Reis</v>
          </cell>
        </row>
        <row r="427">
          <cell r="A427" t="str">
            <v>2765/11</v>
          </cell>
          <cell r="B427" t="str">
            <v>Implementação do SAP Business Objetcs Access Control</v>
          </cell>
          <cell r="C427" t="str">
            <v>PEP</v>
          </cell>
          <cell r="D427">
            <v>0</v>
          </cell>
          <cell r="E427">
            <v>0</v>
          </cell>
          <cell r="F427">
            <v>727.29</v>
          </cell>
          <cell r="G427">
            <v>0</v>
          </cell>
          <cell r="H427">
            <v>0</v>
          </cell>
          <cell r="I427">
            <v>0</v>
          </cell>
          <cell r="J427">
            <v>0</v>
          </cell>
          <cell r="K427">
            <v>0</v>
          </cell>
          <cell r="L427">
            <v>0</v>
          </cell>
          <cell r="M427">
            <v>0</v>
          </cell>
          <cell r="N427">
            <v>0</v>
          </cell>
          <cell r="O427">
            <v>0</v>
          </cell>
          <cell r="P427">
            <v>727.29</v>
          </cell>
          <cell r="Q427">
            <v>727.29</v>
          </cell>
          <cell r="R427">
            <v>0</v>
          </cell>
          <cell r="S427">
            <v>0</v>
          </cell>
          <cell r="T427">
            <v>0</v>
          </cell>
          <cell r="U427">
            <v>21.25</v>
          </cell>
          <cell r="V427">
            <v>0</v>
          </cell>
          <cell r="W427">
            <v>0</v>
          </cell>
          <cell r="X427">
            <v>0</v>
          </cell>
          <cell r="Y427">
            <v>0</v>
          </cell>
          <cell r="Z427">
            <v>0</v>
          </cell>
          <cell r="AA427">
            <v>0</v>
          </cell>
          <cell r="AB427">
            <v>0</v>
          </cell>
          <cell r="AC427">
            <v>0</v>
          </cell>
          <cell r="AD427">
            <v>21.25</v>
          </cell>
          <cell r="AE427">
            <v>21.25</v>
          </cell>
          <cell r="AF427">
            <v>403.75</v>
          </cell>
          <cell r="AG427">
            <v>0</v>
          </cell>
          <cell r="AH427">
            <v>0</v>
          </cell>
          <cell r="AI427">
            <v>0</v>
          </cell>
          <cell r="AJ427">
            <v>0</v>
          </cell>
          <cell r="AK427">
            <v>0</v>
          </cell>
          <cell r="AL427">
            <v>0</v>
          </cell>
          <cell r="AM427">
            <v>0</v>
          </cell>
          <cell r="AN427">
            <v>0</v>
          </cell>
          <cell r="AO427">
            <v>0</v>
          </cell>
          <cell r="AP427">
            <v>0</v>
          </cell>
          <cell r="AQ427">
            <v>0</v>
          </cell>
          <cell r="AR427">
            <v>403.75</v>
          </cell>
          <cell r="AS427">
            <v>403.75</v>
          </cell>
          <cell r="AT427">
            <v>727.29</v>
          </cell>
          <cell r="AU427" t="str">
            <v>JUN/12</v>
          </cell>
          <cell r="AV427" t="str">
            <v>João Luiz Silva Barbosa</v>
          </cell>
        </row>
        <row r="428">
          <cell r="A428" t="str">
            <v>2767/11</v>
          </cell>
          <cell r="B428" t="str">
            <v>Upgrade de Hardware do Robo responsável pelo Backup do SAP</v>
          </cell>
          <cell r="C428" t="str">
            <v>PEP</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481.95312999999999</v>
          </cell>
          <cell r="X428">
            <v>0</v>
          </cell>
          <cell r="Y428">
            <v>0</v>
          </cell>
          <cell r="Z428">
            <v>0</v>
          </cell>
          <cell r="AA428">
            <v>0</v>
          </cell>
          <cell r="AB428">
            <v>0</v>
          </cell>
          <cell r="AC428">
            <v>0</v>
          </cell>
          <cell r="AD428">
            <v>481.95312999999999</v>
          </cell>
          <cell r="AE428">
            <v>481.95312999999999</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t="str">
            <v>JUN/12</v>
          </cell>
          <cell r="AV428" t="str">
            <v/>
          </cell>
        </row>
        <row r="429">
          <cell r="A429" t="str">
            <v>2768/11</v>
          </cell>
          <cell r="B429" t="str">
            <v>CTGE - Aquisição de Válvulas Borboleta  - UHE Emborcação</v>
          </cell>
          <cell r="C429" t="str">
            <v>PEP</v>
          </cell>
          <cell r="D429">
            <v>0</v>
          </cell>
          <cell r="E429">
            <v>0</v>
          </cell>
          <cell r="F429">
            <v>0</v>
          </cell>
          <cell r="G429">
            <v>0</v>
          </cell>
          <cell r="H429">
            <v>0</v>
          </cell>
          <cell r="I429">
            <v>0</v>
          </cell>
          <cell r="J429">
            <v>0</v>
          </cell>
          <cell r="K429">
            <v>0</v>
          </cell>
          <cell r="L429">
            <v>0</v>
          </cell>
          <cell r="M429">
            <v>0</v>
          </cell>
          <cell r="N429">
            <v>84</v>
          </cell>
          <cell r="O429">
            <v>0</v>
          </cell>
          <cell r="P429">
            <v>0</v>
          </cell>
          <cell r="Q429">
            <v>84</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80.78</v>
          </cell>
          <cell r="AQ429">
            <v>0</v>
          </cell>
          <cell r="AR429">
            <v>0</v>
          </cell>
          <cell r="AS429">
            <v>80.78</v>
          </cell>
          <cell r="AT429">
            <v>84</v>
          </cell>
          <cell r="AU429" t="str">
            <v>JUN/12</v>
          </cell>
          <cell r="AV429" t="str">
            <v>Márcio José Peres</v>
          </cell>
        </row>
        <row r="430">
          <cell r="A430" t="str">
            <v>2769/11</v>
          </cell>
          <cell r="B430" t="str">
            <v>Upgrade de  Servidores UNIX para suportar o Sistema CONDIS</v>
          </cell>
          <cell r="C430" t="str">
            <v>PEP</v>
          </cell>
          <cell r="D430">
            <v>0</v>
          </cell>
          <cell r="E430">
            <v>0</v>
          </cell>
          <cell r="F430">
            <v>0</v>
          </cell>
          <cell r="G430">
            <v>0</v>
          </cell>
          <cell r="H430">
            <v>177.172</v>
          </cell>
          <cell r="I430">
            <v>0</v>
          </cell>
          <cell r="J430">
            <v>0</v>
          </cell>
          <cell r="K430">
            <v>0</v>
          </cell>
          <cell r="L430">
            <v>0</v>
          </cell>
          <cell r="M430">
            <v>0</v>
          </cell>
          <cell r="N430">
            <v>0</v>
          </cell>
          <cell r="O430">
            <v>0</v>
          </cell>
          <cell r="P430">
            <v>177.172</v>
          </cell>
          <cell r="Q430">
            <v>177.172</v>
          </cell>
          <cell r="R430">
            <v>0</v>
          </cell>
          <cell r="S430">
            <v>0</v>
          </cell>
          <cell r="T430">
            <v>0</v>
          </cell>
          <cell r="U430">
            <v>0</v>
          </cell>
          <cell r="V430">
            <v>77.305600000000013</v>
          </cell>
          <cell r="W430">
            <v>33.689599999999999</v>
          </cell>
          <cell r="X430">
            <v>0</v>
          </cell>
          <cell r="Y430">
            <v>0</v>
          </cell>
          <cell r="Z430">
            <v>0</v>
          </cell>
          <cell r="AA430">
            <v>0</v>
          </cell>
          <cell r="AB430">
            <v>0</v>
          </cell>
          <cell r="AC430">
            <v>0</v>
          </cell>
          <cell r="AD430">
            <v>110.99520000000001</v>
          </cell>
          <cell r="AE430">
            <v>110.99520000000001</v>
          </cell>
          <cell r="AF430">
            <v>0</v>
          </cell>
          <cell r="AG430">
            <v>0</v>
          </cell>
          <cell r="AH430">
            <v>0</v>
          </cell>
          <cell r="AI430">
            <v>66.176000000000002</v>
          </cell>
          <cell r="AJ430">
            <v>0</v>
          </cell>
          <cell r="AK430">
            <v>0</v>
          </cell>
          <cell r="AL430">
            <v>0</v>
          </cell>
          <cell r="AM430">
            <v>0</v>
          </cell>
          <cell r="AN430">
            <v>0</v>
          </cell>
          <cell r="AO430">
            <v>0</v>
          </cell>
          <cell r="AP430">
            <v>0</v>
          </cell>
          <cell r="AQ430">
            <v>0</v>
          </cell>
          <cell r="AR430">
            <v>66.176000000000002</v>
          </cell>
          <cell r="AS430">
            <v>66.176000000000002</v>
          </cell>
          <cell r="AT430">
            <v>177.172</v>
          </cell>
          <cell r="AU430" t="str">
            <v>JUN/12</v>
          </cell>
          <cell r="AV430" t="str">
            <v/>
          </cell>
        </row>
        <row r="431">
          <cell r="A431" t="str">
            <v>2770/11</v>
          </cell>
          <cell r="B431" t="str">
            <v>Projetor Multimídia MGOE/2011</v>
          </cell>
          <cell r="C431" t="str">
            <v>PEP</v>
          </cell>
          <cell r="D431">
            <v>0</v>
          </cell>
          <cell r="E431">
            <v>0</v>
          </cell>
          <cell r="F431">
            <v>0</v>
          </cell>
          <cell r="G431">
            <v>0</v>
          </cell>
          <cell r="H431">
            <v>0</v>
          </cell>
          <cell r="I431">
            <v>0</v>
          </cell>
          <cell r="J431">
            <v>5</v>
          </cell>
          <cell r="K431">
            <v>0</v>
          </cell>
          <cell r="L431">
            <v>0</v>
          </cell>
          <cell r="M431">
            <v>0</v>
          </cell>
          <cell r="N431">
            <v>0</v>
          </cell>
          <cell r="O431">
            <v>0</v>
          </cell>
          <cell r="P431">
            <v>0</v>
          </cell>
          <cell r="Q431">
            <v>5</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4.7</v>
          </cell>
          <cell r="AG431">
            <v>0</v>
          </cell>
          <cell r="AH431">
            <v>0</v>
          </cell>
          <cell r="AI431">
            <v>0</v>
          </cell>
          <cell r="AJ431">
            <v>0</v>
          </cell>
          <cell r="AK431">
            <v>0</v>
          </cell>
          <cell r="AL431">
            <v>0</v>
          </cell>
          <cell r="AM431">
            <v>0</v>
          </cell>
          <cell r="AN431">
            <v>0</v>
          </cell>
          <cell r="AO431">
            <v>0</v>
          </cell>
          <cell r="AP431">
            <v>0</v>
          </cell>
          <cell r="AQ431">
            <v>0</v>
          </cell>
          <cell r="AR431">
            <v>4.7</v>
          </cell>
          <cell r="AS431">
            <v>4.7</v>
          </cell>
          <cell r="AT431">
            <v>5</v>
          </cell>
          <cell r="AU431" t="str">
            <v>JUN/12</v>
          </cell>
          <cell r="AV431" t="str">
            <v/>
          </cell>
        </row>
        <row r="432">
          <cell r="A432" t="str">
            <v>2772/11</v>
          </cell>
          <cell r="B432" t="str">
            <v>Controle Acesso Prédios RMBH - Cemig D</v>
          </cell>
          <cell r="C432" t="str">
            <v>ORD</v>
          </cell>
          <cell r="D432">
            <v>0</v>
          </cell>
          <cell r="E432">
            <v>0</v>
          </cell>
          <cell r="F432">
            <v>0</v>
          </cell>
          <cell r="G432">
            <v>0</v>
          </cell>
          <cell r="H432">
            <v>0</v>
          </cell>
          <cell r="I432">
            <v>0</v>
          </cell>
          <cell r="J432">
            <v>0</v>
          </cell>
          <cell r="K432">
            <v>0</v>
          </cell>
          <cell r="L432">
            <v>640</v>
          </cell>
          <cell r="M432">
            <v>0</v>
          </cell>
          <cell r="N432">
            <v>0</v>
          </cell>
          <cell r="O432">
            <v>0</v>
          </cell>
          <cell r="P432">
            <v>0</v>
          </cell>
          <cell r="Q432">
            <v>640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588.94628</v>
          </cell>
          <cell r="AP432">
            <v>0</v>
          </cell>
          <cell r="AQ432">
            <v>0</v>
          </cell>
          <cell r="AR432">
            <v>0</v>
          </cell>
          <cell r="AS432">
            <v>588.94628</v>
          </cell>
          <cell r="AT432">
            <v>640</v>
          </cell>
          <cell r="AU432" t="str">
            <v>JUN/12</v>
          </cell>
          <cell r="AV432" t="str">
            <v/>
          </cell>
        </row>
        <row r="433">
          <cell r="A433" t="str">
            <v>2773/11</v>
          </cell>
          <cell r="B433" t="str">
            <v>Móveis para a Cozinha do Edifício Itambé</v>
          </cell>
          <cell r="C433" t="str">
            <v>ORD</v>
          </cell>
          <cell r="D433">
            <v>51</v>
          </cell>
          <cell r="E433">
            <v>0</v>
          </cell>
          <cell r="F433">
            <v>0</v>
          </cell>
          <cell r="G433">
            <v>0</v>
          </cell>
          <cell r="H433">
            <v>0</v>
          </cell>
          <cell r="I433">
            <v>0</v>
          </cell>
          <cell r="J433">
            <v>0</v>
          </cell>
          <cell r="K433">
            <v>0</v>
          </cell>
          <cell r="L433">
            <v>0</v>
          </cell>
          <cell r="M433">
            <v>0</v>
          </cell>
          <cell r="N433">
            <v>0</v>
          </cell>
          <cell r="O433">
            <v>0</v>
          </cell>
          <cell r="P433">
            <v>51</v>
          </cell>
          <cell r="Q433">
            <v>51</v>
          </cell>
          <cell r="R433">
            <v>0</v>
          </cell>
          <cell r="S433">
            <v>51</v>
          </cell>
          <cell r="T433">
            <v>0</v>
          </cell>
          <cell r="U433">
            <v>0</v>
          </cell>
          <cell r="V433">
            <v>0</v>
          </cell>
          <cell r="W433">
            <v>0</v>
          </cell>
          <cell r="X433">
            <v>0</v>
          </cell>
          <cell r="Y433">
            <v>0</v>
          </cell>
          <cell r="Z433">
            <v>0</v>
          </cell>
          <cell r="AA433">
            <v>0</v>
          </cell>
          <cell r="AB433">
            <v>0</v>
          </cell>
          <cell r="AC433">
            <v>0</v>
          </cell>
          <cell r="AD433">
            <v>51</v>
          </cell>
          <cell r="AE433">
            <v>51</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51</v>
          </cell>
          <cell r="AU433" t="str">
            <v>JUN/12</v>
          </cell>
          <cell r="AV433" t="str">
            <v/>
          </cell>
        </row>
        <row r="434">
          <cell r="A434" t="str">
            <v>2775/11</v>
          </cell>
          <cell r="B434" t="str">
            <v>Sistema de Supervisão Remota - PCH Rio das Pedras</v>
          </cell>
          <cell r="C434" t="str">
            <v>PEP</v>
          </cell>
          <cell r="D434">
            <v>6.5001499999999997</v>
          </cell>
          <cell r="E434">
            <v>0</v>
          </cell>
          <cell r="F434">
            <v>0</v>
          </cell>
          <cell r="G434">
            <v>0</v>
          </cell>
          <cell r="H434">
            <v>0</v>
          </cell>
          <cell r="I434">
            <v>0</v>
          </cell>
          <cell r="J434">
            <v>0</v>
          </cell>
          <cell r="K434">
            <v>0</v>
          </cell>
          <cell r="L434">
            <v>0</v>
          </cell>
          <cell r="M434">
            <v>0</v>
          </cell>
          <cell r="N434">
            <v>0</v>
          </cell>
          <cell r="O434">
            <v>0</v>
          </cell>
          <cell r="P434">
            <v>6.5001499999999997</v>
          </cell>
          <cell r="Q434">
            <v>6.5001499999999997</v>
          </cell>
          <cell r="R434">
            <v>6.5001499999999997</v>
          </cell>
          <cell r="S434">
            <v>0</v>
          </cell>
          <cell r="T434">
            <v>0</v>
          </cell>
          <cell r="U434">
            <v>0</v>
          </cell>
          <cell r="V434">
            <v>0</v>
          </cell>
          <cell r="W434">
            <v>-0.83723000000000003</v>
          </cell>
          <cell r="X434">
            <v>0</v>
          </cell>
          <cell r="Y434">
            <v>0</v>
          </cell>
          <cell r="Z434">
            <v>0</v>
          </cell>
          <cell r="AA434">
            <v>0</v>
          </cell>
          <cell r="AB434">
            <v>0</v>
          </cell>
          <cell r="AC434">
            <v>0</v>
          </cell>
          <cell r="AD434">
            <v>5.6629199999999997</v>
          </cell>
          <cell r="AE434">
            <v>5.6629199999999997</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6.5001499999999997</v>
          </cell>
          <cell r="AU434" t="str">
            <v>JUN/12</v>
          </cell>
          <cell r="AV434" t="str">
            <v/>
          </cell>
        </row>
        <row r="435">
          <cell r="A435" t="str">
            <v>2776/11</v>
          </cell>
          <cell r="B435" t="str">
            <v>Equipamentos de Escritório da PN e PN/MT</v>
          </cell>
          <cell r="C435" t="str">
            <v>PEP</v>
          </cell>
          <cell r="D435">
            <v>2.16</v>
          </cell>
          <cell r="E435">
            <v>0</v>
          </cell>
          <cell r="F435">
            <v>0</v>
          </cell>
          <cell r="G435">
            <v>0</v>
          </cell>
          <cell r="H435">
            <v>0</v>
          </cell>
          <cell r="I435">
            <v>0</v>
          </cell>
          <cell r="J435">
            <v>0</v>
          </cell>
          <cell r="K435">
            <v>0</v>
          </cell>
          <cell r="L435">
            <v>0</v>
          </cell>
          <cell r="M435">
            <v>0</v>
          </cell>
          <cell r="N435">
            <v>0</v>
          </cell>
          <cell r="O435">
            <v>0</v>
          </cell>
          <cell r="P435">
            <v>2.16</v>
          </cell>
          <cell r="Q435">
            <v>2.16</v>
          </cell>
          <cell r="R435">
            <v>2.16</v>
          </cell>
          <cell r="S435">
            <v>0</v>
          </cell>
          <cell r="T435">
            <v>0</v>
          </cell>
          <cell r="U435">
            <v>0</v>
          </cell>
          <cell r="V435">
            <v>0</v>
          </cell>
          <cell r="W435">
            <v>0</v>
          </cell>
          <cell r="X435">
            <v>0</v>
          </cell>
          <cell r="Y435">
            <v>0</v>
          </cell>
          <cell r="Z435">
            <v>0</v>
          </cell>
          <cell r="AA435">
            <v>0</v>
          </cell>
          <cell r="AB435">
            <v>0</v>
          </cell>
          <cell r="AC435">
            <v>0</v>
          </cell>
          <cell r="AD435">
            <v>2.16</v>
          </cell>
          <cell r="AE435">
            <v>2.16</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2.16</v>
          </cell>
          <cell r="AU435" t="str">
            <v>JUN/12</v>
          </cell>
          <cell r="AV435" t="str">
            <v/>
          </cell>
        </row>
        <row r="436">
          <cell r="A436" t="str">
            <v>2777/11</v>
          </cell>
          <cell r="B436" t="str">
            <v>Controle Acesso Prédios RMBH - Cemig GT</v>
          </cell>
          <cell r="C436" t="str">
            <v>ORD</v>
          </cell>
          <cell r="D436">
            <v>0</v>
          </cell>
          <cell r="E436">
            <v>0</v>
          </cell>
          <cell r="F436">
            <v>0</v>
          </cell>
          <cell r="G436">
            <v>0</v>
          </cell>
          <cell r="H436">
            <v>0</v>
          </cell>
          <cell r="I436">
            <v>0</v>
          </cell>
          <cell r="J436">
            <v>0</v>
          </cell>
          <cell r="K436">
            <v>20</v>
          </cell>
          <cell r="L436">
            <v>78</v>
          </cell>
          <cell r="M436">
            <v>38</v>
          </cell>
          <cell r="N436">
            <v>0</v>
          </cell>
          <cell r="O436">
            <v>0</v>
          </cell>
          <cell r="P436">
            <v>0</v>
          </cell>
          <cell r="Q436">
            <v>136</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125.49494999999999</v>
          </cell>
          <cell r="AP436">
            <v>0</v>
          </cell>
          <cell r="AQ436">
            <v>0</v>
          </cell>
          <cell r="AR436">
            <v>0</v>
          </cell>
          <cell r="AS436">
            <v>125.49494999999999</v>
          </cell>
          <cell r="AT436">
            <v>136</v>
          </cell>
          <cell r="AU436" t="str">
            <v>JUN/12</v>
          </cell>
          <cell r="AV436" t="str">
            <v/>
          </cell>
        </row>
        <row r="437">
          <cell r="A437" t="str">
            <v>2778/11</v>
          </cell>
          <cell r="B437" t="str">
            <v>Câmeras Fotográficas Digitais para Assessoria Seg. Industrial</v>
          </cell>
          <cell r="C437" t="str">
            <v>ORD</v>
          </cell>
          <cell r="D437">
            <v>1.5</v>
          </cell>
          <cell r="E437">
            <v>0</v>
          </cell>
          <cell r="F437">
            <v>28.5</v>
          </cell>
          <cell r="G437">
            <v>0</v>
          </cell>
          <cell r="H437">
            <v>0</v>
          </cell>
          <cell r="I437">
            <v>0</v>
          </cell>
          <cell r="J437">
            <v>0</v>
          </cell>
          <cell r="K437">
            <v>0</v>
          </cell>
          <cell r="L437">
            <v>0</v>
          </cell>
          <cell r="M437">
            <v>0</v>
          </cell>
          <cell r="N437">
            <v>0</v>
          </cell>
          <cell r="O437">
            <v>0</v>
          </cell>
          <cell r="P437">
            <v>30</v>
          </cell>
          <cell r="Q437">
            <v>30</v>
          </cell>
          <cell r="R437">
            <v>0</v>
          </cell>
          <cell r="S437">
            <v>0</v>
          </cell>
          <cell r="T437">
            <v>0</v>
          </cell>
          <cell r="U437">
            <v>0</v>
          </cell>
          <cell r="V437">
            <v>0</v>
          </cell>
          <cell r="W437">
            <v>20.56</v>
          </cell>
          <cell r="X437">
            <v>0</v>
          </cell>
          <cell r="Y437">
            <v>0</v>
          </cell>
          <cell r="Z437">
            <v>0</v>
          </cell>
          <cell r="AA437">
            <v>0</v>
          </cell>
          <cell r="AB437">
            <v>0</v>
          </cell>
          <cell r="AC437">
            <v>0</v>
          </cell>
          <cell r="AD437">
            <v>20.56</v>
          </cell>
          <cell r="AE437">
            <v>20.56</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30</v>
          </cell>
          <cell r="AU437" t="str">
            <v>JUN/12</v>
          </cell>
          <cell r="AV437" t="str">
            <v/>
          </cell>
        </row>
        <row r="438">
          <cell r="A438" t="str">
            <v>2779/11</v>
          </cell>
          <cell r="B438" t="str">
            <v>Integração PCHs Varginha e Várzea Grande</v>
          </cell>
          <cell r="C438" t="str">
            <v>PEP</v>
          </cell>
          <cell r="D438">
            <v>164.3425</v>
          </cell>
          <cell r="E438">
            <v>164.3425</v>
          </cell>
          <cell r="F438">
            <v>164.3425</v>
          </cell>
          <cell r="G438">
            <v>164.3425</v>
          </cell>
          <cell r="H438">
            <v>164.3425</v>
          </cell>
          <cell r="I438">
            <v>164.3425</v>
          </cell>
          <cell r="J438">
            <v>164.3425</v>
          </cell>
          <cell r="K438">
            <v>164.3425</v>
          </cell>
          <cell r="L438">
            <v>164.3425</v>
          </cell>
          <cell r="M438">
            <v>164.3425</v>
          </cell>
          <cell r="N438">
            <v>164.3425</v>
          </cell>
          <cell r="O438">
            <v>164.3425</v>
          </cell>
          <cell r="P438">
            <v>986.05499999999995</v>
          </cell>
          <cell r="Q438">
            <v>1972.11</v>
          </cell>
          <cell r="R438">
            <v>0</v>
          </cell>
          <cell r="S438">
            <v>0</v>
          </cell>
          <cell r="T438">
            <v>0</v>
          </cell>
          <cell r="U438">
            <v>0</v>
          </cell>
          <cell r="V438">
            <v>0</v>
          </cell>
          <cell r="W438">
            <v>-8.7154599999999984</v>
          </cell>
          <cell r="X438">
            <v>0</v>
          </cell>
          <cell r="Y438">
            <v>0</v>
          </cell>
          <cell r="Z438">
            <v>0</v>
          </cell>
          <cell r="AA438">
            <v>0</v>
          </cell>
          <cell r="AB438">
            <v>0</v>
          </cell>
          <cell r="AC438">
            <v>0</v>
          </cell>
          <cell r="AD438">
            <v>-8.7154599999999984</v>
          </cell>
          <cell r="AE438">
            <v>-8.7154599999999984</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12</v>
          </cell>
          <cell r="AU438" t="str">
            <v>JUN/12</v>
          </cell>
          <cell r="AV438" t="str">
            <v/>
          </cell>
        </row>
        <row r="439">
          <cell r="A439" t="str">
            <v>2780/11</v>
          </cell>
          <cell r="B439" t="str">
            <v>Aquisição, Customização e Implantação de Software para ALM (Application Lifecycle Management)</v>
          </cell>
          <cell r="C439" t="str">
            <v>PEP</v>
          </cell>
          <cell r="D439">
            <v>0</v>
          </cell>
          <cell r="E439">
            <v>0</v>
          </cell>
          <cell r="F439">
            <v>200</v>
          </cell>
          <cell r="G439">
            <v>0</v>
          </cell>
          <cell r="H439">
            <v>0</v>
          </cell>
          <cell r="I439">
            <v>0</v>
          </cell>
          <cell r="J439">
            <v>0</v>
          </cell>
          <cell r="K439">
            <v>0</v>
          </cell>
          <cell r="L439">
            <v>0</v>
          </cell>
          <cell r="M439">
            <v>0</v>
          </cell>
          <cell r="N439">
            <v>0</v>
          </cell>
          <cell r="O439">
            <v>0</v>
          </cell>
          <cell r="P439">
            <v>200</v>
          </cell>
          <cell r="Q439">
            <v>200</v>
          </cell>
          <cell r="R439">
            <v>0</v>
          </cell>
          <cell r="S439">
            <v>0</v>
          </cell>
          <cell r="T439">
            <v>0</v>
          </cell>
          <cell r="U439">
            <v>97.30474000000001</v>
          </cell>
          <cell r="V439">
            <v>93.055520000000001</v>
          </cell>
          <cell r="W439">
            <v>0</v>
          </cell>
          <cell r="X439">
            <v>0</v>
          </cell>
          <cell r="Y439">
            <v>0</v>
          </cell>
          <cell r="Z439">
            <v>0</v>
          </cell>
          <cell r="AA439">
            <v>0</v>
          </cell>
          <cell r="AB439">
            <v>0</v>
          </cell>
          <cell r="AC439">
            <v>0</v>
          </cell>
          <cell r="AD439">
            <v>190.36026000000001</v>
          </cell>
          <cell r="AE439">
            <v>190.36026000000001</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200</v>
          </cell>
          <cell r="AU439" t="str">
            <v>JUN/12</v>
          </cell>
          <cell r="AV439" t="str">
            <v/>
          </cell>
        </row>
        <row r="440">
          <cell r="A440" t="str">
            <v>2782/11</v>
          </cell>
          <cell r="B440" t="str">
            <v>Aquisição Móveis RC/SR</v>
          </cell>
          <cell r="C440" t="str">
            <v>PEP</v>
          </cell>
          <cell r="D440">
            <v>0</v>
          </cell>
          <cell r="E440">
            <v>0</v>
          </cell>
          <cell r="F440">
            <v>1520.9500000000003</v>
          </cell>
          <cell r="G440">
            <v>0</v>
          </cell>
          <cell r="H440">
            <v>0</v>
          </cell>
          <cell r="I440">
            <v>676.31</v>
          </cell>
          <cell r="J440">
            <v>0</v>
          </cell>
          <cell r="K440">
            <v>0</v>
          </cell>
          <cell r="L440">
            <v>0</v>
          </cell>
          <cell r="M440">
            <v>0</v>
          </cell>
          <cell r="N440">
            <v>0</v>
          </cell>
          <cell r="O440">
            <v>200.07</v>
          </cell>
          <cell r="P440">
            <v>2197.2599999999993</v>
          </cell>
          <cell r="Q440">
            <v>2397.3299999999995</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1512.81</v>
          </cell>
          <cell r="AR440">
            <v>0</v>
          </cell>
          <cell r="AS440">
            <v>1512.81</v>
          </cell>
          <cell r="AT440">
            <v>2197.2600000000002</v>
          </cell>
          <cell r="AU440" t="str">
            <v>JUN/12</v>
          </cell>
          <cell r="AV440" t="str">
            <v>Aquisição Móveis RC/SR</v>
          </cell>
        </row>
        <row r="441">
          <cell r="A441" t="str">
            <v>2783/11</v>
          </cell>
          <cell r="B441" t="str">
            <v>Concentrador Telefônico e Gravador para o COS</v>
          </cell>
          <cell r="C441" t="str">
            <v>PEP</v>
          </cell>
          <cell r="D441">
            <v>8.3333500000000011</v>
          </cell>
          <cell r="E441">
            <v>1075.8333</v>
          </cell>
          <cell r="F441">
            <v>1075.8333499999999</v>
          </cell>
          <cell r="G441">
            <v>1075.8333499999999</v>
          </cell>
          <cell r="H441">
            <v>1075.8333</v>
          </cell>
          <cell r="I441">
            <v>8.3333500000000011</v>
          </cell>
          <cell r="J441">
            <v>8.3333500000000011</v>
          </cell>
          <cell r="K441">
            <v>8.3332999999999995</v>
          </cell>
          <cell r="L441">
            <v>8.3333500000000011</v>
          </cell>
          <cell r="M441">
            <v>8.3333500000000011</v>
          </cell>
          <cell r="N441">
            <v>8.3332999999999995</v>
          </cell>
          <cell r="O441">
            <v>8.3333500000000011</v>
          </cell>
          <cell r="P441">
            <v>4320</v>
          </cell>
          <cell r="Q441">
            <v>4370</v>
          </cell>
          <cell r="R441">
            <v>0</v>
          </cell>
          <cell r="S441">
            <v>3.1058400000000002</v>
          </cell>
          <cell r="T441">
            <v>0</v>
          </cell>
          <cell r="U441">
            <v>5.76</v>
          </cell>
          <cell r="V441">
            <v>0</v>
          </cell>
          <cell r="W441">
            <v>0</v>
          </cell>
          <cell r="X441">
            <v>0</v>
          </cell>
          <cell r="Y441">
            <v>0</v>
          </cell>
          <cell r="Z441">
            <v>0</v>
          </cell>
          <cell r="AA441">
            <v>0</v>
          </cell>
          <cell r="AB441">
            <v>0</v>
          </cell>
          <cell r="AC441">
            <v>0</v>
          </cell>
          <cell r="AD441">
            <v>8.8658400000000004</v>
          </cell>
          <cell r="AE441">
            <v>8.8658400000000004</v>
          </cell>
          <cell r="AF441">
            <v>0</v>
          </cell>
          <cell r="AG441">
            <v>0</v>
          </cell>
          <cell r="AH441">
            <v>0</v>
          </cell>
          <cell r="AI441">
            <v>0</v>
          </cell>
          <cell r="AJ441">
            <v>0</v>
          </cell>
          <cell r="AK441">
            <v>0</v>
          </cell>
          <cell r="AL441">
            <v>0</v>
          </cell>
          <cell r="AM441">
            <v>0</v>
          </cell>
          <cell r="AN441">
            <v>0</v>
          </cell>
          <cell r="AO441">
            <v>0</v>
          </cell>
          <cell r="AP441">
            <v>1251.7240199999999</v>
          </cell>
          <cell r="AQ441">
            <v>0</v>
          </cell>
          <cell r="AR441">
            <v>0</v>
          </cell>
          <cell r="AS441">
            <v>1251.7240199999999</v>
          </cell>
          <cell r="AT441">
            <v>4370</v>
          </cell>
          <cell r="AU441" t="str">
            <v>JUN/12</v>
          </cell>
          <cell r="AV441" t="str">
            <v/>
          </cell>
        </row>
        <row r="442">
          <cell r="A442" t="str">
            <v>2784/11</v>
          </cell>
          <cell r="B442" t="str">
            <v>Modernização das Teleproteções da GT</v>
          </cell>
          <cell r="C442" t="str">
            <v>PEP</v>
          </cell>
          <cell r="D442">
            <v>683.37191999999993</v>
          </cell>
          <cell r="E442">
            <v>167.42679000000001</v>
          </cell>
          <cell r="F442">
            <v>5622.4050699999998</v>
          </cell>
          <cell r="G442">
            <v>4849.382810000001</v>
          </cell>
          <cell r="H442">
            <v>160.42678000000004</v>
          </cell>
          <cell r="I442">
            <v>160.42662000000001</v>
          </cell>
          <cell r="J442">
            <v>160.42661000000001</v>
          </cell>
          <cell r="K442">
            <v>160.42678000000004</v>
          </cell>
          <cell r="L442">
            <v>160.42661000000001</v>
          </cell>
          <cell r="M442">
            <v>160.42662000000001</v>
          </cell>
          <cell r="N442">
            <v>160.42678000000004</v>
          </cell>
          <cell r="O442">
            <v>160.42661000000001</v>
          </cell>
          <cell r="P442">
            <v>11643.439989999997</v>
          </cell>
          <cell r="Q442">
            <v>12605.999999999998</v>
          </cell>
          <cell r="R442">
            <v>8.9971599999999992</v>
          </cell>
          <cell r="S442">
            <v>2.8340000000000001E-2</v>
          </cell>
          <cell r="T442">
            <v>12.553370000000001</v>
          </cell>
          <cell r="U442">
            <v>15.742290000000002</v>
          </cell>
          <cell r="V442">
            <v>20.602</v>
          </cell>
          <cell r="W442">
            <v>0</v>
          </cell>
          <cell r="X442">
            <v>0</v>
          </cell>
          <cell r="Y442">
            <v>0</v>
          </cell>
          <cell r="Z442">
            <v>0</v>
          </cell>
          <cell r="AA442">
            <v>0</v>
          </cell>
          <cell r="AB442">
            <v>0</v>
          </cell>
          <cell r="AC442">
            <v>0</v>
          </cell>
          <cell r="AD442">
            <v>57.923159999999996</v>
          </cell>
          <cell r="AE442">
            <v>57.923159999999996</v>
          </cell>
          <cell r="AF442">
            <v>0</v>
          </cell>
          <cell r="AG442">
            <v>0</v>
          </cell>
          <cell r="AH442">
            <v>0</v>
          </cell>
          <cell r="AI442">
            <v>0</v>
          </cell>
          <cell r="AJ442">
            <v>0</v>
          </cell>
          <cell r="AK442">
            <v>0</v>
          </cell>
          <cell r="AL442">
            <v>0</v>
          </cell>
          <cell r="AM442">
            <v>0</v>
          </cell>
          <cell r="AN442">
            <v>0</v>
          </cell>
          <cell r="AO442">
            <v>0</v>
          </cell>
          <cell r="AP442">
            <v>502.58110000000005</v>
          </cell>
          <cell r="AQ442">
            <v>2501.4906099999989</v>
          </cell>
          <cell r="AR442">
            <v>0</v>
          </cell>
          <cell r="AS442">
            <v>3004.0717099999993</v>
          </cell>
          <cell r="AT442">
            <v>13176.000000000004</v>
          </cell>
          <cell r="AU442" t="str">
            <v>JUN/12</v>
          </cell>
          <cell r="AV442" t="str">
            <v>Murilo Paulo Viana</v>
          </cell>
        </row>
        <row r="443">
          <cell r="A443" t="str">
            <v>2785/11</v>
          </cell>
          <cell r="B443" t="str">
            <v>Banco de Baterias - MGCS/2011</v>
          </cell>
          <cell r="C443" t="str">
            <v>PEP</v>
          </cell>
          <cell r="D443">
            <v>0</v>
          </cell>
          <cell r="E443">
            <v>0</v>
          </cell>
          <cell r="F443">
            <v>6.8979999999999997</v>
          </cell>
          <cell r="G443">
            <v>0</v>
          </cell>
          <cell r="H443">
            <v>0</v>
          </cell>
          <cell r="I443">
            <v>0</v>
          </cell>
          <cell r="J443">
            <v>0</v>
          </cell>
          <cell r="K443">
            <v>54.883199999999995</v>
          </cell>
          <cell r="L443">
            <v>0</v>
          </cell>
          <cell r="M443">
            <v>0</v>
          </cell>
          <cell r="N443">
            <v>0</v>
          </cell>
          <cell r="O443">
            <v>56.901199999999996</v>
          </cell>
          <cell r="P443">
            <v>6.8979999999999997</v>
          </cell>
          <cell r="Q443">
            <v>118.6824</v>
          </cell>
          <cell r="R443">
            <v>0</v>
          </cell>
          <cell r="S443">
            <v>0</v>
          </cell>
          <cell r="T443">
            <v>6.8979999999999997</v>
          </cell>
          <cell r="U443">
            <v>0</v>
          </cell>
          <cell r="V443">
            <v>0</v>
          </cell>
          <cell r="W443">
            <v>0</v>
          </cell>
          <cell r="X443">
            <v>0</v>
          </cell>
          <cell r="Y443">
            <v>0</v>
          </cell>
          <cell r="Z443">
            <v>0</v>
          </cell>
          <cell r="AA443">
            <v>0</v>
          </cell>
          <cell r="AB443">
            <v>0</v>
          </cell>
          <cell r="AC443">
            <v>0</v>
          </cell>
          <cell r="AD443">
            <v>6.8979999999999997</v>
          </cell>
          <cell r="AE443">
            <v>6.8979999999999997</v>
          </cell>
          <cell r="AF443">
            <v>0</v>
          </cell>
          <cell r="AG443">
            <v>0</v>
          </cell>
          <cell r="AH443">
            <v>0</v>
          </cell>
          <cell r="AI443">
            <v>0</v>
          </cell>
          <cell r="AJ443">
            <v>0</v>
          </cell>
          <cell r="AK443">
            <v>49.183199999999999</v>
          </cell>
          <cell r="AL443">
            <v>5.7</v>
          </cell>
          <cell r="AM443">
            <v>0</v>
          </cell>
          <cell r="AN443">
            <v>0</v>
          </cell>
          <cell r="AO443">
            <v>0</v>
          </cell>
          <cell r="AP443">
            <v>0</v>
          </cell>
          <cell r="AQ443">
            <v>0</v>
          </cell>
          <cell r="AR443">
            <v>49.183199999999999</v>
          </cell>
          <cell r="AS443">
            <v>54.883200000000002</v>
          </cell>
          <cell r="AT443">
            <v>118.6824</v>
          </cell>
          <cell r="AU443" t="str">
            <v>JUN/12</v>
          </cell>
          <cell r="AV443" t="str">
            <v/>
          </cell>
        </row>
        <row r="444">
          <cell r="A444" t="str">
            <v>2786/11</v>
          </cell>
          <cell r="B444" t="str">
            <v>Sistema de Gestão de Leituras</v>
          </cell>
          <cell r="C444" t="str">
            <v>PEP</v>
          </cell>
          <cell r="D444">
            <v>0</v>
          </cell>
          <cell r="E444">
            <v>0</v>
          </cell>
          <cell r="F444">
            <v>8.1470000000000002</v>
          </cell>
          <cell r="G444">
            <v>0</v>
          </cell>
          <cell r="H444">
            <v>0</v>
          </cell>
          <cell r="I444">
            <v>0</v>
          </cell>
          <cell r="J444">
            <v>0</v>
          </cell>
          <cell r="K444">
            <v>0</v>
          </cell>
          <cell r="L444">
            <v>535</v>
          </cell>
          <cell r="M444">
            <v>0</v>
          </cell>
          <cell r="N444">
            <v>0</v>
          </cell>
          <cell r="O444">
            <v>0</v>
          </cell>
          <cell r="P444">
            <v>8.1470000000000002</v>
          </cell>
          <cell r="Q444">
            <v>543.14700000000005</v>
          </cell>
          <cell r="R444">
            <v>-6.8529999999999998</v>
          </cell>
          <cell r="S444">
            <v>0</v>
          </cell>
          <cell r="T444">
            <v>30.79</v>
          </cell>
          <cell r="U444">
            <v>0</v>
          </cell>
          <cell r="V444">
            <v>75.95</v>
          </cell>
          <cell r="W444">
            <v>0</v>
          </cell>
          <cell r="X444">
            <v>0</v>
          </cell>
          <cell r="Y444">
            <v>0</v>
          </cell>
          <cell r="Z444">
            <v>0</v>
          </cell>
          <cell r="AA444">
            <v>0</v>
          </cell>
          <cell r="AB444">
            <v>0</v>
          </cell>
          <cell r="AC444">
            <v>0</v>
          </cell>
          <cell r="AD444">
            <v>99.887</v>
          </cell>
          <cell r="AE444">
            <v>99.887</v>
          </cell>
          <cell r="AF444">
            <v>443.26</v>
          </cell>
          <cell r="AG444">
            <v>0</v>
          </cell>
          <cell r="AH444">
            <v>0</v>
          </cell>
          <cell r="AI444">
            <v>0</v>
          </cell>
          <cell r="AJ444">
            <v>0</v>
          </cell>
          <cell r="AK444">
            <v>0</v>
          </cell>
          <cell r="AL444">
            <v>0</v>
          </cell>
          <cell r="AM444">
            <v>0</v>
          </cell>
          <cell r="AN444">
            <v>0</v>
          </cell>
          <cell r="AO444">
            <v>0</v>
          </cell>
          <cell r="AP444">
            <v>0</v>
          </cell>
          <cell r="AQ444">
            <v>0</v>
          </cell>
          <cell r="AR444">
            <v>443.26</v>
          </cell>
          <cell r="AS444">
            <v>443.26</v>
          </cell>
          <cell r="AT444">
            <v>543.14700000000005</v>
          </cell>
          <cell r="AU444" t="str">
            <v>JUN/12</v>
          </cell>
          <cell r="AV444" t="str">
            <v/>
          </cell>
        </row>
        <row r="445">
          <cell r="A445" t="str">
            <v>2787/11</v>
          </cell>
          <cell r="B445" t="str">
            <v>Robô para a Instalação e Retirada de Esferas de Sinalização de Linhas Aéreas</v>
          </cell>
          <cell r="C445" t="str">
            <v>PEP</v>
          </cell>
          <cell r="D445">
            <v>0</v>
          </cell>
          <cell r="E445">
            <v>0</v>
          </cell>
          <cell r="F445">
            <v>0</v>
          </cell>
          <cell r="G445">
            <v>0</v>
          </cell>
          <cell r="H445">
            <v>0</v>
          </cell>
          <cell r="I445">
            <v>0</v>
          </cell>
          <cell r="J445">
            <v>0</v>
          </cell>
          <cell r="K445">
            <v>0</v>
          </cell>
          <cell r="L445">
            <v>0</v>
          </cell>
          <cell r="M445">
            <v>48</v>
          </cell>
          <cell r="N445">
            <v>0</v>
          </cell>
          <cell r="O445">
            <v>0</v>
          </cell>
          <cell r="P445">
            <v>0</v>
          </cell>
          <cell r="Q445">
            <v>48</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46.5</v>
          </cell>
          <cell r="AQ445">
            <v>0</v>
          </cell>
          <cell r="AR445">
            <v>0</v>
          </cell>
          <cell r="AS445">
            <v>46.5</v>
          </cell>
          <cell r="AT445">
            <v>48</v>
          </cell>
          <cell r="AU445" t="str">
            <v>JUN/12</v>
          </cell>
          <cell r="AV445" t="str">
            <v/>
          </cell>
        </row>
        <row r="446">
          <cell r="A446" t="str">
            <v>2788/11</v>
          </cell>
          <cell r="B446" t="str">
            <v>Atendimento à Energisa em Manhuaçú</v>
          </cell>
          <cell r="C446" t="str">
            <v>PEP</v>
          </cell>
          <cell r="D446">
            <v>0</v>
          </cell>
          <cell r="E446">
            <v>0</v>
          </cell>
          <cell r="F446">
            <v>0</v>
          </cell>
          <cell r="G446">
            <v>0</v>
          </cell>
          <cell r="H446">
            <v>0</v>
          </cell>
          <cell r="I446">
            <v>220.98651999999998</v>
          </cell>
          <cell r="J446">
            <v>220.98651000000001</v>
          </cell>
          <cell r="K446">
            <v>220.98651999999998</v>
          </cell>
          <cell r="L446">
            <v>220.98651000000001</v>
          </cell>
          <cell r="M446">
            <v>220.98651999999998</v>
          </cell>
          <cell r="N446">
            <v>220.98651000000001</v>
          </cell>
          <cell r="O446">
            <v>220.98651999999998</v>
          </cell>
          <cell r="P446">
            <v>220.98651999999998</v>
          </cell>
          <cell r="Q446">
            <v>1546.90561</v>
          </cell>
          <cell r="R446">
            <v>0</v>
          </cell>
          <cell r="S446">
            <v>0</v>
          </cell>
          <cell r="T446">
            <v>0</v>
          </cell>
          <cell r="U446">
            <v>0</v>
          </cell>
          <cell r="V446">
            <v>0</v>
          </cell>
          <cell r="W446">
            <v>6.7248099999999997</v>
          </cell>
          <cell r="X446">
            <v>0</v>
          </cell>
          <cell r="Y446">
            <v>0</v>
          </cell>
          <cell r="Z446">
            <v>0</v>
          </cell>
          <cell r="AA446">
            <v>0</v>
          </cell>
          <cell r="AB446">
            <v>0</v>
          </cell>
          <cell r="AC446">
            <v>0</v>
          </cell>
          <cell r="AD446">
            <v>6.7248099999999997</v>
          </cell>
          <cell r="AE446">
            <v>6.7248099999999997</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1546.90561</v>
          </cell>
          <cell r="AU446" t="str">
            <v>JUN/12</v>
          </cell>
          <cell r="AV446" t="str">
            <v/>
          </cell>
        </row>
        <row r="447">
          <cell r="A447" t="str">
            <v>2789/11</v>
          </cell>
          <cell r="B447" t="str">
            <v>Integração UTE São Judas Tadeu</v>
          </cell>
          <cell r="C447" t="str">
            <v>PEP</v>
          </cell>
          <cell r="D447">
            <v>247.81645999999998</v>
          </cell>
          <cell r="E447">
            <v>247.81646999999998</v>
          </cell>
          <cell r="F447">
            <v>247.81646999999998</v>
          </cell>
          <cell r="G447">
            <v>247.81645999999998</v>
          </cell>
          <cell r="H447">
            <v>247.81646999999998</v>
          </cell>
          <cell r="I447">
            <v>247.81645999999998</v>
          </cell>
          <cell r="J447">
            <v>247.81645999999998</v>
          </cell>
          <cell r="K447">
            <v>247.81646999999998</v>
          </cell>
          <cell r="L447">
            <v>247.81646999999998</v>
          </cell>
          <cell r="M447">
            <v>247.81645999999998</v>
          </cell>
          <cell r="N447">
            <v>247.81646999999998</v>
          </cell>
          <cell r="O447">
            <v>247.81645999999998</v>
          </cell>
          <cell r="P447">
            <v>1486.89879</v>
          </cell>
          <cell r="Q447">
            <v>2973.7975799999999</v>
          </cell>
          <cell r="R447">
            <v>0</v>
          </cell>
          <cell r="S447">
            <v>0</v>
          </cell>
          <cell r="T447">
            <v>0</v>
          </cell>
          <cell r="U447">
            <v>0</v>
          </cell>
          <cell r="V447">
            <v>-58.726099999999995</v>
          </cell>
          <cell r="W447">
            <v>0</v>
          </cell>
          <cell r="X447">
            <v>0</v>
          </cell>
          <cell r="Y447">
            <v>0</v>
          </cell>
          <cell r="Z447">
            <v>0</v>
          </cell>
          <cell r="AA447">
            <v>0</v>
          </cell>
          <cell r="AB447">
            <v>0</v>
          </cell>
          <cell r="AC447">
            <v>0</v>
          </cell>
          <cell r="AD447">
            <v>-58.726099999999995</v>
          </cell>
          <cell r="AE447">
            <v>-58.726099999999995</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123.88057999999999</v>
          </cell>
          <cell r="AU447" t="str">
            <v>JUN/12</v>
          </cell>
          <cell r="AV447" t="str">
            <v/>
          </cell>
        </row>
        <row r="448">
          <cell r="A448" t="str">
            <v>2790/11</v>
          </cell>
          <cell r="B448" t="str">
            <v>Integração PCT Paracatu Agroenergia</v>
          </cell>
          <cell r="C448" t="str">
            <v>PEP</v>
          </cell>
          <cell r="D448">
            <v>137.55941999999999</v>
          </cell>
          <cell r="E448">
            <v>137.55940999999999</v>
          </cell>
          <cell r="F448">
            <v>137.55941999999999</v>
          </cell>
          <cell r="G448">
            <v>137.55940999999999</v>
          </cell>
          <cell r="H448">
            <v>137.55941999999999</v>
          </cell>
          <cell r="I448">
            <v>137.55941999999999</v>
          </cell>
          <cell r="J448">
            <v>137.55940999999999</v>
          </cell>
          <cell r="K448">
            <v>137.55941999999999</v>
          </cell>
          <cell r="L448">
            <v>137.55940999999999</v>
          </cell>
          <cell r="M448">
            <v>137.55941999999999</v>
          </cell>
          <cell r="N448">
            <v>137.55940999999999</v>
          </cell>
          <cell r="O448">
            <v>137.55941999999999</v>
          </cell>
          <cell r="P448">
            <v>825.35649999999998</v>
          </cell>
          <cell r="Q448">
            <v>1650.71299</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3.5389899999999996</v>
          </cell>
          <cell r="AU448" t="str">
            <v>JUN/12</v>
          </cell>
          <cell r="AV448" t="str">
            <v/>
          </cell>
        </row>
        <row r="449">
          <cell r="A449" t="str">
            <v>2791/11</v>
          </cell>
          <cell r="B449" t="str">
            <v>Integração UTE Vale do Paracatu</v>
          </cell>
          <cell r="C449" t="str">
            <v>PEP</v>
          </cell>
          <cell r="D449">
            <v>536.30529999999999</v>
          </cell>
          <cell r="E449">
            <v>536.30530999999996</v>
          </cell>
          <cell r="F449">
            <v>536.30529999999999</v>
          </cell>
          <cell r="G449">
            <v>536.30529999999999</v>
          </cell>
          <cell r="H449">
            <v>536.30530999999996</v>
          </cell>
          <cell r="I449">
            <v>536.30529999999999</v>
          </cell>
          <cell r="J449">
            <v>536.30529999999999</v>
          </cell>
          <cell r="K449">
            <v>536.30530999999996</v>
          </cell>
          <cell r="L449">
            <v>536.30529999999999</v>
          </cell>
          <cell r="M449">
            <v>536.30529999999999</v>
          </cell>
          <cell r="N449">
            <v>536.30530999999996</v>
          </cell>
          <cell r="O449">
            <v>536.30529999999999</v>
          </cell>
          <cell r="P449">
            <v>3217.8318199999999</v>
          </cell>
          <cell r="Q449">
            <v>6435.6636399999998</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94.973640000000003</v>
          </cell>
          <cell r="AU449" t="str">
            <v>JUN/12</v>
          </cell>
          <cell r="AV449" t="str">
            <v/>
          </cell>
        </row>
        <row r="450">
          <cell r="A450" t="str">
            <v>2792/11</v>
          </cell>
          <cell r="B450" t="str">
            <v>Atendimento ao Shopping Boulevard</v>
          </cell>
          <cell r="C450" t="str">
            <v>PEP</v>
          </cell>
          <cell r="D450">
            <v>0.5</v>
          </cell>
          <cell r="E450">
            <v>0.5</v>
          </cell>
          <cell r="F450">
            <v>0.5</v>
          </cell>
          <cell r="G450">
            <v>0.5</v>
          </cell>
          <cell r="H450">
            <v>0.5</v>
          </cell>
          <cell r="I450">
            <v>0.5</v>
          </cell>
          <cell r="J450">
            <v>0.5</v>
          </cell>
          <cell r="K450">
            <v>0.5</v>
          </cell>
          <cell r="L450">
            <v>0.5</v>
          </cell>
          <cell r="M450">
            <v>0.5</v>
          </cell>
          <cell r="N450">
            <v>0.5</v>
          </cell>
          <cell r="O450">
            <v>0.5</v>
          </cell>
          <cell r="P450">
            <v>3</v>
          </cell>
          <cell r="Q450">
            <v>6</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6</v>
          </cell>
          <cell r="AU450" t="str">
            <v>JUN/12</v>
          </cell>
          <cell r="AV450" t="str">
            <v/>
          </cell>
        </row>
        <row r="451">
          <cell r="A451" t="str">
            <v>2794/11</v>
          </cell>
          <cell r="B451" t="str">
            <v>Integração PCT Bambuí</v>
          </cell>
          <cell r="C451" t="str">
            <v>PEP</v>
          </cell>
          <cell r="D451">
            <v>204.43132999999997</v>
          </cell>
          <cell r="E451">
            <v>204.43134000000001</v>
          </cell>
          <cell r="F451">
            <v>204.43132999999997</v>
          </cell>
          <cell r="G451">
            <v>204.43132999999997</v>
          </cell>
          <cell r="H451">
            <v>204.43134000000001</v>
          </cell>
          <cell r="I451">
            <v>204.43132999999997</v>
          </cell>
          <cell r="J451">
            <v>204.43132999999997</v>
          </cell>
          <cell r="K451">
            <v>204.43134000000001</v>
          </cell>
          <cell r="L451">
            <v>204.43132999999997</v>
          </cell>
          <cell r="M451">
            <v>204.43132999999997</v>
          </cell>
          <cell r="N451">
            <v>204.43134000000001</v>
          </cell>
          <cell r="O451">
            <v>204.43132999999997</v>
          </cell>
          <cell r="P451">
            <v>1226.588</v>
          </cell>
          <cell r="Q451">
            <v>2453.1760000000004</v>
          </cell>
          <cell r="R451">
            <v>0</v>
          </cell>
          <cell r="S451">
            <v>0</v>
          </cell>
          <cell r="T451">
            <v>0</v>
          </cell>
          <cell r="U451">
            <v>0</v>
          </cell>
          <cell r="V451">
            <v>0</v>
          </cell>
          <cell r="W451">
            <v>-8.1333199999999994</v>
          </cell>
          <cell r="X451">
            <v>0</v>
          </cell>
          <cell r="Y451">
            <v>0</v>
          </cell>
          <cell r="Z451">
            <v>0</v>
          </cell>
          <cell r="AA451">
            <v>0</v>
          </cell>
          <cell r="AB451">
            <v>0</v>
          </cell>
          <cell r="AC451">
            <v>0</v>
          </cell>
          <cell r="AD451">
            <v>-8.1333199999999994</v>
          </cell>
          <cell r="AE451">
            <v>-8.1333199999999994</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30</v>
          </cell>
          <cell r="AU451" t="str">
            <v>JUN/12</v>
          </cell>
          <cell r="AV451" t="str">
            <v>Ricardo José Charbel</v>
          </cell>
        </row>
        <row r="452">
          <cell r="A452" t="str">
            <v>2796/11</v>
          </cell>
          <cell r="B452" t="str">
            <v>Integração PCH Barra da Paciência e Corrente Grande</v>
          </cell>
          <cell r="C452" t="str">
            <v>PEP</v>
          </cell>
          <cell r="D452">
            <v>147.45492000000002</v>
          </cell>
          <cell r="E452">
            <v>147.45491000000001</v>
          </cell>
          <cell r="F452">
            <v>147.45492000000002</v>
          </cell>
          <cell r="G452">
            <v>147.45492000000002</v>
          </cell>
          <cell r="H452">
            <v>147.45491000000001</v>
          </cell>
          <cell r="I452">
            <v>147.45492000000002</v>
          </cell>
          <cell r="J452">
            <v>147.45492000000002</v>
          </cell>
          <cell r="K452">
            <v>147.45491000000001</v>
          </cell>
          <cell r="L452">
            <v>147.45492000000002</v>
          </cell>
          <cell r="M452">
            <v>147.45492000000002</v>
          </cell>
          <cell r="N452">
            <v>147.45491000000001</v>
          </cell>
          <cell r="O452">
            <v>147.45492000000002</v>
          </cell>
          <cell r="P452">
            <v>884.72950000000003</v>
          </cell>
          <cell r="Q452">
            <v>1769.4590000000001</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50</v>
          </cell>
          <cell r="AU452" t="str">
            <v>JUN/12</v>
          </cell>
          <cell r="AV452" t="str">
            <v>Ricardo José Charbel</v>
          </cell>
        </row>
        <row r="453">
          <cell r="A453" t="str">
            <v>2797/11</v>
          </cell>
          <cell r="B453" t="str">
            <v>Integração PCH São Gonçalo</v>
          </cell>
          <cell r="C453" t="str">
            <v>PEP</v>
          </cell>
          <cell r="D453">
            <v>163.71132999999998</v>
          </cell>
          <cell r="E453">
            <v>163.71134000000001</v>
          </cell>
          <cell r="F453">
            <v>163.71132999999998</v>
          </cell>
          <cell r="G453">
            <v>163.71132999999998</v>
          </cell>
          <cell r="H453">
            <v>163.71134000000001</v>
          </cell>
          <cell r="I453">
            <v>163.71132999999998</v>
          </cell>
          <cell r="J453">
            <v>163.71132999999998</v>
          </cell>
          <cell r="K453">
            <v>163.71134000000001</v>
          </cell>
          <cell r="L453">
            <v>163.71132999999998</v>
          </cell>
          <cell r="M453">
            <v>163.71132999999998</v>
          </cell>
          <cell r="N453">
            <v>163.71134000000001</v>
          </cell>
          <cell r="O453">
            <v>163.71132999999998</v>
          </cell>
          <cell r="P453">
            <v>982.26799999999992</v>
          </cell>
          <cell r="Q453">
            <v>1964.5360000000003</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27</v>
          </cell>
          <cell r="AU453" t="str">
            <v>JUN/12</v>
          </cell>
          <cell r="AV453" t="str">
            <v>Ricardo José Charbel</v>
          </cell>
        </row>
        <row r="454">
          <cell r="A454" t="str">
            <v>2798/11</v>
          </cell>
          <cell r="B454" t="str">
            <v>Integração PCH Pipoca</v>
          </cell>
          <cell r="C454" t="str">
            <v>PEP</v>
          </cell>
          <cell r="D454">
            <v>4.8885100000000001</v>
          </cell>
          <cell r="E454">
            <v>5.2182299999999993</v>
          </cell>
          <cell r="F454">
            <v>0</v>
          </cell>
          <cell r="G454">
            <v>0</v>
          </cell>
          <cell r="H454">
            <v>0</v>
          </cell>
          <cell r="I454">
            <v>9.2704699999999995</v>
          </cell>
          <cell r="J454">
            <v>9.2704599999999999</v>
          </cell>
          <cell r="K454">
            <v>9.2704699999999995</v>
          </cell>
          <cell r="L454">
            <v>9.2704599999999999</v>
          </cell>
          <cell r="M454">
            <v>9.2704699999999995</v>
          </cell>
          <cell r="N454">
            <v>9.2704599999999999</v>
          </cell>
          <cell r="O454">
            <v>11787.41058</v>
          </cell>
          <cell r="P454">
            <v>19.377209999999998</v>
          </cell>
          <cell r="Q454">
            <v>11853.14011</v>
          </cell>
          <cell r="R454">
            <v>4.8885100000000001</v>
          </cell>
          <cell r="S454">
            <v>5.2182300000000001</v>
          </cell>
          <cell r="T454">
            <v>0</v>
          </cell>
          <cell r="U454">
            <v>0</v>
          </cell>
          <cell r="V454">
            <v>0</v>
          </cell>
          <cell r="W454">
            <v>-114.85249999999999</v>
          </cell>
          <cell r="X454">
            <v>0</v>
          </cell>
          <cell r="Y454">
            <v>0</v>
          </cell>
          <cell r="Z454">
            <v>0</v>
          </cell>
          <cell r="AA454">
            <v>0</v>
          </cell>
          <cell r="AB454">
            <v>0</v>
          </cell>
          <cell r="AC454">
            <v>0</v>
          </cell>
          <cell r="AD454">
            <v>-104.74575999999999</v>
          </cell>
          <cell r="AE454">
            <v>-104.74575999999999</v>
          </cell>
          <cell r="AF454">
            <v>0</v>
          </cell>
          <cell r="AG454">
            <v>0</v>
          </cell>
          <cell r="AH454">
            <v>0</v>
          </cell>
          <cell r="AI454">
            <v>0</v>
          </cell>
          <cell r="AJ454">
            <v>0</v>
          </cell>
          <cell r="AK454">
            <v>0</v>
          </cell>
          <cell r="AL454">
            <v>0</v>
          </cell>
          <cell r="AM454">
            <v>0</v>
          </cell>
          <cell r="AN454">
            <v>0</v>
          </cell>
          <cell r="AO454">
            <v>0</v>
          </cell>
          <cell r="AP454">
            <v>0</v>
          </cell>
          <cell r="AQ454">
            <v>0</v>
          </cell>
          <cell r="AR454">
            <v>0</v>
          </cell>
          <cell r="AS454">
            <v>0</v>
          </cell>
          <cell r="AT454">
            <v>75</v>
          </cell>
          <cell r="AU454" t="str">
            <v>JUN/12</v>
          </cell>
          <cell r="AV454" t="str">
            <v/>
          </cell>
        </row>
        <row r="455">
          <cell r="A455" t="str">
            <v>2799/11</v>
          </cell>
          <cell r="B455" t="str">
            <v>Aquisição, Customização e Implantação de Software para ALM (Application Lifecycle Management)</v>
          </cell>
          <cell r="C455" t="str">
            <v>PEP</v>
          </cell>
          <cell r="D455">
            <v>0</v>
          </cell>
          <cell r="E455">
            <v>0</v>
          </cell>
          <cell r="F455">
            <v>596.31279000000006</v>
          </cell>
          <cell r="G455">
            <v>0</v>
          </cell>
          <cell r="H455">
            <v>0</v>
          </cell>
          <cell r="I455">
            <v>0</v>
          </cell>
          <cell r="J455">
            <v>0</v>
          </cell>
          <cell r="K455">
            <v>0</v>
          </cell>
          <cell r="L455">
            <v>0</v>
          </cell>
          <cell r="M455">
            <v>0</v>
          </cell>
          <cell r="N455">
            <v>0</v>
          </cell>
          <cell r="O455">
            <v>0</v>
          </cell>
          <cell r="P455">
            <v>596.31279000000006</v>
          </cell>
          <cell r="Q455">
            <v>596.31279000000006</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560</v>
          </cell>
          <cell r="AL455">
            <v>0</v>
          </cell>
          <cell r="AM455">
            <v>0</v>
          </cell>
          <cell r="AN455">
            <v>0</v>
          </cell>
          <cell r="AO455">
            <v>0</v>
          </cell>
          <cell r="AP455">
            <v>0</v>
          </cell>
          <cell r="AQ455">
            <v>0</v>
          </cell>
          <cell r="AR455">
            <v>560</v>
          </cell>
          <cell r="AS455">
            <v>560</v>
          </cell>
          <cell r="AT455">
            <v>596.31279000000006</v>
          </cell>
          <cell r="AU455" t="str">
            <v>JUN/12</v>
          </cell>
          <cell r="AV455" t="str">
            <v/>
          </cell>
        </row>
        <row r="456">
          <cell r="A456" t="str">
            <v>2800/11</v>
          </cell>
          <cell r="B456" t="str">
            <v>Integração da UTE Vale do Tijuco</v>
          </cell>
          <cell r="C456" t="str">
            <v>PEP</v>
          </cell>
          <cell r="D456">
            <v>0</v>
          </cell>
          <cell r="E456">
            <v>0</v>
          </cell>
          <cell r="F456">
            <v>0</v>
          </cell>
          <cell r="G456">
            <v>0</v>
          </cell>
          <cell r="H456">
            <v>0</v>
          </cell>
          <cell r="I456">
            <v>2.8571399999999998</v>
          </cell>
          <cell r="J456">
            <v>2.8571500000000003</v>
          </cell>
          <cell r="K456">
            <v>2.8571399999999998</v>
          </cell>
          <cell r="L456">
            <v>2.8571399999999998</v>
          </cell>
          <cell r="M456">
            <v>2.8571399999999998</v>
          </cell>
          <cell r="N456">
            <v>2.8571500000000003</v>
          </cell>
          <cell r="O456">
            <v>6230.0231400000002</v>
          </cell>
          <cell r="P456">
            <v>2.8571399999999998</v>
          </cell>
          <cell r="Q456">
            <v>6247.1660000000002</v>
          </cell>
          <cell r="R456">
            <v>0</v>
          </cell>
          <cell r="S456">
            <v>0</v>
          </cell>
          <cell r="T456">
            <v>0</v>
          </cell>
          <cell r="U456">
            <v>0</v>
          </cell>
          <cell r="V456">
            <v>0</v>
          </cell>
          <cell r="W456">
            <v>-5.7386999999999997</v>
          </cell>
          <cell r="X456">
            <v>0</v>
          </cell>
          <cell r="Y456">
            <v>0</v>
          </cell>
          <cell r="Z456">
            <v>0</v>
          </cell>
          <cell r="AA456">
            <v>0</v>
          </cell>
          <cell r="AB456">
            <v>0</v>
          </cell>
          <cell r="AC456">
            <v>0</v>
          </cell>
          <cell r="AD456">
            <v>-5.7386999999999997</v>
          </cell>
          <cell r="AE456">
            <v>-5.7386999999999997</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20</v>
          </cell>
          <cell r="AU456" t="str">
            <v>JUN/12</v>
          </cell>
          <cell r="AV456" t="str">
            <v/>
          </cell>
        </row>
        <row r="457">
          <cell r="A457" t="str">
            <v>2801/11</v>
          </cell>
          <cell r="B457" t="str">
            <v>Integração da UTE Ituiutaba</v>
          </cell>
          <cell r="C457" t="str">
            <v>PEP</v>
          </cell>
          <cell r="D457">
            <v>0</v>
          </cell>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-78.964460000000003</v>
          </cell>
          <cell r="X457">
            <v>0</v>
          </cell>
          <cell r="Y457">
            <v>0</v>
          </cell>
          <cell r="Z457">
            <v>0</v>
          </cell>
          <cell r="AA457">
            <v>0</v>
          </cell>
          <cell r="AB457">
            <v>0</v>
          </cell>
          <cell r="AC457">
            <v>0</v>
          </cell>
          <cell r="AD457">
            <v>-78.964460000000003</v>
          </cell>
          <cell r="AE457">
            <v>-78.964460000000003</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t="str">
            <v>JUN/12</v>
          </cell>
          <cell r="AV457" t="str">
            <v>Ricardo José Charbel</v>
          </cell>
        </row>
        <row r="458">
          <cell r="A458" t="str">
            <v>2803/11</v>
          </cell>
          <cell r="B458" t="str">
            <v>Integração PCHs Cachoeira do Miné e Malagone</v>
          </cell>
          <cell r="C458" t="str">
            <v>PEP</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-4.8027199999999999</v>
          </cell>
          <cell r="X458">
            <v>0</v>
          </cell>
          <cell r="Y458">
            <v>0</v>
          </cell>
          <cell r="Z458">
            <v>0</v>
          </cell>
          <cell r="AA458">
            <v>0</v>
          </cell>
          <cell r="AB458">
            <v>0</v>
          </cell>
          <cell r="AC458">
            <v>0</v>
          </cell>
          <cell r="AD458">
            <v>-4.8027199999999999</v>
          </cell>
          <cell r="AE458">
            <v>-4.8027199999999999</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t="str">
            <v>JUN/12</v>
          </cell>
          <cell r="AV458" t="str">
            <v/>
          </cell>
        </row>
        <row r="459">
          <cell r="A459" t="str">
            <v>2805/11</v>
          </cell>
          <cell r="B459" t="str">
            <v>Atendimento ao Center Shopping - Uberlândia</v>
          </cell>
          <cell r="C459" t="str">
            <v>PEP</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-14.200389999999999</v>
          </cell>
          <cell r="X459">
            <v>0</v>
          </cell>
          <cell r="Y459">
            <v>0</v>
          </cell>
          <cell r="Z459">
            <v>0</v>
          </cell>
          <cell r="AA459">
            <v>0</v>
          </cell>
          <cell r="AB459">
            <v>0</v>
          </cell>
          <cell r="AC459">
            <v>0</v>
          </cell>
          <cell r="AD459">
            <v>-14.200389999999999</v>
          </cell>
          <cell r="AE459">
            <v>-14.200389999999999</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0</v>
          </cell>
          <cell r="AU459" t="str">
            <v>JUN/12</v>
          </cell>
          <cell r="AV459" t="str">
            <v/>
          </cell>
        </row>
        <row r="460">
          <cell r="A460" t="str">
            <v>2806/11</v>
          </cell>
          <cell r="B460" t="str">
            <v>Integração UTE Santa Juliana - Fase 1</v>
          </cell>
          <cell r="C460" t="str">
            <v>PEP</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-6.6440100000000006</v>
          </cell>
          <cell r="X460">
            <v>0</v>
          </cell>
          <cell r="Y460">
            <v>0</v>
          </cell>
          <cell r="Z460">
            <v>0</v>
          </cell>
          <cell r="AA460">
            <v>0</v>
          </cell>
          <cell r="AB460">
            <v>0</v>
          </cell>
          <cell r="AC460">
            <v>0</v>
          </cell>
          <cell r="AD460">
            <v>-6.6440100000000006</v>
          </cell>
          <cell r="AE460">
            <v>-6.6440100000000006</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t="str">
            <v>JUN/12</v>
          </cell>
          <cell r="AV460" t="str">
            <v/>
          </cell>
        </row>
        <row r="461">
          <cell r="A461" t="str">
            <v>2807/11</v>
          </cell>
          <cell r="B461" t="str">
            <v>Integração UTE Vale do São Simão - Fase 1</v>
          </cell>
          <cell r="C461" t="str">
            <v>PEP</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-12.179500000000001</v>
          </cell>
          <cell r="X461">
            <v>0</v>
          </cell>
          <cell r="Y461">
            <v>0</v>
          </cell>
          <cell r="Z461">
            <v>0</v>
          </cell>
          <cell r="AA461">
            <v>0</v>
          </cell>
          <cell r="AB461">
            <v>0</v>
          </cell>
          <cell r="AC461">
            <v>0</v>
          </cell>
          <cell r="AD461">
            <v>-12.179500000000001</v>
          </cell>
          <cell r="AE461">
            <v>-12.179500000000001</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t="str">
            <v>JUN/12</v>
          </cell>
          <cell r="AV461" t="str">
            <v/>
          </cell>
        </row>
        <row r="462">
          <cell r="A462" t="str">
            <v>2809/11</v>
          </cell>
          <cell r="B462" t="str">
            <v>Integração PCH Ninho da Águia</v>
          </cell>
          <cell r="C462" t="str">
            <v>PEP</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-41.656890000000004</v>
          </cell>
          <cell r="X462">
            <v>0</v>
          </cell>
          <cell r="Y462">
            <v>0</v>
          </cell>
          <cell r="Z462">
            <v>0</v>
          </cell>
          <cell r="AA462">
            <v>0</v>
          </cell>
          <cell r="AB462">
            <v>0</v>
          </cell>
          <cell r="AC462">
            <v>0</v>
          </cell>
          <cell r="AD462">
            <v>-41.656890000000004</v>
          </cell>
          <cell r="AE462">
            <v>-41.656890000000004</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t="str">
            <v>JUN/12</v>
          </cell>
          <cell r="AV462" t="str">
            <v/>
          </cell>
        </row>
        <row r="463">
          <cell r="A463" t="str">
            <v>2814/11</v>
          </cell>
          <cell r="B463" t="str">
            <v>Pedro Leopoldo - Escritório da Distribuição</v>
          </cell>
          <cell r="C463" t="str">
            <v>PEP</v>
          </cell>
          <cell r="D463">
            <v>0</v>
          </cell>
          <cell r="E463">
            <v>0</v>
          </cell>
          <cell r="F463">
            <v>0</v>
          </cell>
          <cell r="G463">
            <v>0</v>
          </cell>
          <cell r="H463">
            <v>79.408810000000003</v>
          </cell>
          <cell r="I463">
            <v>72.508809999999997</v>
          </cell>
          <cell r="J463">
            <v>72.508809999999997</v>
          </cell>
          <cell r="K463">
            <v>72.508809999999997</v>
          </cell>
          <cell r="L463">
            <v>72.508800000000008</v>
          </cell>
          <cell r="M463">
            <v>71.508800000000008</v>
          </cell>
          <cell r="N463">
            <v>0</v>
          </cell>
          <cell r="O463">
            <v>0</v>
          </cell>
          <cell r="P463">
            <v>151.91762</v>
          </cell>
          <cell r="Q463">
            <v>440.95283999999992</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419.18006000000003</v>
          </cell>
          <cell r="AR463">
            <v>0</v>
          </cell>
          <cell r="AS463">
            <v>419.18006000000003</v>
          </cell>
          <cell r="AT463">
            <v>440.05284</v>
          </cell>
          <cell r="AU463" t="str">
            <v>JUN/12</v>
          </cell>
          <cell r="AV463" t="str">
            <v>Roberto Greco</v>
          </cell>
        </row>
        <row r="464">
          <cell r="A464" t="str">
            <v>2815/11</v>
          </cell>
          <cell r="B464" t="str">
            <v>Construção de Depósito de Madeira</v>
          </cell>
          <cell r="C464" t="str">
            <v>PEP</v>
          </cell>
          <cell r="D464">
            <v>0</v>
          </cell>
          <cell r="E464">
            <v>0</v>
          </cell>
          <cell r="F464">
            <v>0</v>
          </cell>
          <cell r="G464">
            <v>0</v>
          </cell>
          <cell r="H464">
            <v>0</v>
          </cell>
          <cell r="I464">
            <v>0</v>
          </cell>
          <cell r="J464">
            <v>0</v>
          </cell>
          <cell r="K464">
            <v>0</v>
          </cell>
          <cell r="L464">
            <v>0</v>
          </cell>
          <cell r="M464">
            <v>0</v>
          </cell>
          <cell r="N464">
            <v>0</v>
          </cell>
          <cell r="O464">
            <v>87.252160000000003</v>
          </cell>
          <cell r="P464">
            <v>0</v>
          </cell>
          <cell r="Q464">
            <v>87.252160000000003</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78.569420000000008</v>
          </cell>
          <cell r="AL464">
            <v>0</v>
          </cell>
          <cell r="AM464">
            <v>0</v>
          </cell>
          <cell r="AN464">
            <v>0</v>
          </cell>
          <cell r="AO464">
            <v>0</v>
          </cell>
          <cell r="AP464">
            <v>0</v>
          </cell>
          <cell r="AQ464">
            <v>0</v>
          </cell>
          <cell r="AR464">
            <v>78.569420000000008</v>
          </cell>
          <cell r="AS464">
            <v>78.569420000000008</v>
          </cell>
          <cell r="AT464">
            <v>86.989000000000004</v>
          </cell>
          <cell r="AU464" t="str">
            <v>JUN/12</v>
          </cell>
          <cell r="AV464" t="str">
            <v/>
          </cell>
        </row>
        <row r="465">
          <cell r="A465" t="str">
            <v>2816/11</v>
          </cell>
          <cell r="B465" t="str">
            <v>Aquisição de Câmeras Digitais para a PN/SB</v>
          </cell>
          <cell r="C465" t="str">
            <v>PEP</v>
          </cell>
          <cell r="D465">
            <v>0</v>
          </cell>
          <cell r="E465">
            <v>0</v>
          </cell>
          <cell r="F465">
            <v>0</v>
          </cell>
          <cell r="G465">
            <v>0</v>
          </cell>
          <cell r="H465">
            <v>3</v>
          </cell>
          <cell r="I465">
            <v>0</v>
          </cell>
          <cell r="J465">
            <v>0</v>
          </cell>
          <cell r="K465">
            <v>0</v>
          </cell>
          <cell r="L465">
            <v>0</v>
          </cell>
          <cell r="M465">
            <v>0</v>
          </cell>
          <cell r="N465">
            <v>0</v>
          </cell>
          <cell r="O465">
            <v>0</v>
          </cell>
          <cell r="P465">
            <v>3</v>
          </cell>
          <cell r="Q465">
            <v>3</v>
          </cell>
          <cell r="R465">
            <v>0</v>
          </cell>
          <cell r="S465">
            <v>0</v>
          </cell>
          <cell r="T465">
            <v>0</v>
          </cell>
          <cell r="U465">
            <v>0</v>
          </cell>
          <cell r="V465">
            <v>0</v>
          </cell>
          <cell r="W465">
            <v>2.57</v>
          </cell>
          <cell r="X465">
            <v>0</v>
          </cell>
          <cell r="Y465">
            <v>0</v>
          </cell>
          <cell r="Z465">
            <v>0</v>
          </cell>
          <cell r="AA465">
            <v>0</v>
          </cell>
          <cell r="AB465">
            <v>0</v>
          </cell>
          <cell r="AC465">
            <v>0</v>
          </cell>
          <cell r="AD465">
            <v>2.57</v>
          </cell>
          <cell r="AE465">
            <v>2.57</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3</v>
          </cell>
          <cell r="AU465" t="str">
            <v>JUN/12</v>
          </cell>
          <cell r="AV465" t="str">
            <v>Aquisição de Câmeras Digitais para a PN/SB</v>
          </cell>
        </row>
        <row r="466">
          <cell r="A466" t="str">
            <v>2817/11</v>
          </cell>
          <cell r="B466" t="str">
            <v>Atendimento à CBMM em Araxá</v>
          </cell>
          <cell r="C466" t="str">
            <v>PEP</v>
          </cell>
          <cell r="D466">
            <v>1959.67929</v>
          </cell>
          <cell r="E466">
            <v>1780.7974399999998</v>
          </cell>
          <cell r="F466">
            <v>777.39784999999995</v>
          </cell>
          <cell r="G466">
            <v>627.55726000000004</v>
          </cell>
          <cell r="H466">
            <v>319.30282999999997</v>
          </cell>
          <cell r="I466">
            <v>338.70438999999999</v>
          </cell>
          <cell r="J466">
            <v>61.986609999999999</v>
          </cell>
          <cell r="K466">
            <v>61.986609999999999</v>
          </cell>
          <cell r="L466">
            <v>61.986609999999999</v>
          </cell>
          <cell r="M466">
            <v>61.986609999999999</v>
          </cell>
          <cell r="N466">
            <v>61.986609999999999</v>
          </cell>
          <cell r="O466">
            <v>61.986609999999999</v>
          </cell>
          <cell r="P466">
            <v>5803.4390600000006</v>
          </cell>
          <cell r="Q466">
            <v>6175.3587200000002</v>
          </cell>
          <cell r="R466">
            <v>5.5890599999999999</v>
          </cell>
          <cell r="S466">
            <v>12.502750000000002</v>
          </cell>
          <cell r="T466">
            <v>41.267270000000003</v>
          </cell>
          <cell r="U466">
            <v>55.121100000000006</v>
          </cell>
          <cell r="V466">
            <v>27.63711</v>
          </cell>
          <cell r="W466">
            <v>13.629999999999999</v>
          </cell>
          <cell r="X466">
            <v>0</v>
          </cell>
          <cell r="Y466">
            <v>0</v>
          </cell>
          <cell r="Z466">
            <v>0</v>
          </cell>
          <cell r="AA466">
            <v>0</v>
          </cell>
          <cell r="AB466">
            <v>0</v>
          </cell>
          <cell r="AC466">
            <v>0</v>
          </cell>
          <cell r="AD466">
            <v>155.74728999999999</v>
          </cell>
          <cell r="AE466">
            <v>155.74728999999999</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6117.9813300000005</v>
          </cell>
          <cell r="AU466" t="str">
            <v>JUN/12</v>
          </cell>
          <cell r="AV466" t="str">
            <v/>
          </cell>
        </row>
        <row r="467">
          <cell r="A467" t="str">
            <v>2818/11</v>
          </cell>
          <cell r="B467" t="str">
            <v>Atendimento à Mineração Usiminas em 13,8 kV</v>
          </cell>
          <cell r="C467" t="str">
            <v>PEP</v>
          </cell>
          <cell r="D467">
            <v>6.8694999999999995</v>
          </cell>
          <cell r="E467">
            <v>9.1776999999999997</v>
          </cell>
          <cell r="F467">
            <v>1175.4327599999999</v>
          </cell>
          <cell r="G467">
            <v>0</v>
          </cell>
          <cell r="H467">
            <v>0</v>
          </cell>
          <cell r="I467">
            <v>0</v>
          </cell>
          <cell r="J467">
            <v>0</v>
          </cell>
          <cell r="K467">
            <v>0</v>
          </cell>
          <cell r="L467">
            <v>0</v>
          </cell>
          <cell r="M467">
            <v>0</v>
          </cell>
          <cell r="N467">
            <v>0</v>
          </cell>
          <cell r="O467">
            <v>0</v>
          </cell>
          <cell r="P467">
            <v>1191.4799600000001</v>
          </cell>
          <cell r="Q467">
            <v>1191.4799600000001</v>
          </cell>
          <cell r="R467">
            <v>0.65515999999999996</v>
          </cell>
          <cell r="S467">
            <v>0</v>
          </cell>
          <cell r="T467">
            <v>0</v>
          </cell>
          <cell r="U467">
            <v>0</v>
          </cell>
          <cell r="V467">
            <v>0</v>
          </cell>
          <cell r="W467">
            <v>3.16527</v>
          </cell>
          <cell r="X467">
            <v>0</v>
          </cell>
          <cell r="Y467">
            <v>0</v>
          </cell>
          <cell r="Z467">
            <v>0</v>
          </cell>
          <cell r="AA467">
            <v>0</v>
          </cell>
          <cell r="AB467">
            <v>0</v>
          </cell>
          <cell r="AC467">
            <v>0</v>
          </cell>
          <cell r="AD467">
            <v>3.82043</v>
          </cell>
          <cell r="AE467">
            <v>3.82043</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1191.4799600000001</v>
          </cell>
          <cell r="AU467" t="str">
            <v>JUN/12</v>
          </cell>
          <cell r="AV467" t="str">
            <v>Ricardo José Charbel</v>
          </cell>
        </row>
        <row r="468">
          <cell r="A468" t="str">
            <v>2819/11</v>
          </cell>
          <cell r="B468" t="str">
            <v>Atendimento à Ampliação da PCT Total Bambuí</v>
          </cell>
          <cell r="C468" t="str">
            <v>PEP</v>
          </cell>
          <cell r="D468">
            <v>79.166660000000007</v>
          </cell>
          <cell r="E468">
            <v>79.166679999999999</v>
          </cell>
          <cell r="F468">
            <v>79.166660000000007</v>
          </cell>
          <cell r="G468">
            <v>79.166660000000007</v>
          </cell>
          <cell r="H468">
            <v>79.166679999999999</v>
          </cell>
          <cell r="I468">
            <v>265.88326000000001</v>
          </cell>
          <cell r="J468">
            <v>79.166650000000004</v>
          </cell>
          <cell r="K468">
            <v>79.166679999999999</v>
          </cell>
          <cell r="L468">
            <v>79.166660000000007</v>
          </cell>
          <cell r="M468">
            <v>79.166660000000007</v>
          </cell>
          <cell r="N468">
            <v>79.166679999999999</v>
          </cell>
          <cell r="O468">
            <v>88.153280000000009</v>
          </cell>
          <cell r="P468">
            <v>661.71659999999997</v>
          </cell>
          <cell r="Q468">
            <v>1145.7032099999999</v>
          </cell>
          <cell r="R468">
            <v>0</v>
          </cell>
          <cell r="S468">
            <v>0</v>
          </cell>
          <cell r="T468">
            <v>13.92573</v>
          </cell>
          <cell r="U468">
            <v>4.06555</v>
          </cell>
          <cell r="V468">
            <v>5.3756300000000001</v>
          </cell>
          <cell r="W468">
            <v>7.7894399999999999</v>
          </cell>
          <cell r="X468">
            <v>0</v>
          </cell>
          <cell r="Y468">
            <v>0</v>
          </cell>
          <cell r="Z468">
            <v>0</v>
          </cell>
          <cell r="AA468">
            <v>0</v>
          </cell>
          <cell r="AB468">
            <v>0</v>
          </cell>
          <cell r="AC468">
            <v>0</v>
          </cell>
          <cell r="AD468">
            <v>31.156349999999996</v>
          </cell>
          <cell r="AE468">
            <v>31.156349999999996</v>
          </cell>
          <cell r="AF468">
            <v>0</v>
          </cell>
          <cell r="AG468">
            <v>0</v>
          </cell>
          <cell r="AH468">
            <v>0</v>
          </cell>
          <cell r="AI468">
            <v>0</v>
          </cell>
          <cell r="AJ468">
            <v>0</v>
          </cell>
          <cell r="AK468">
            <v>186.71659</v>
          </cell>
          <cell r="AL468">
            <v>0</v>
          </cell>
          <cell r="AM468">
            <v>0</v>
          </cell>
          <cell r="AN468">
            <v>0</v>
          </cell>
          <cell r="AO468">
            <v>61.373260000000002</v>
          </cell>
          <cell r="AP468">
            <v>0</v>
          </cell>
          <cell r="AQ468">
            <v>8.9866200000000003</v>
          </cell>
          <cell r="AR468">
            <v>186.71659</v>
          </cell>
          <cell r="AS468">
            <v>257.07647000000003</v>
          </cell>
          <cell r="AT468">
            <v>950.00000000000011</v>
          </cell>
          <cell r="AU468" t="str">
            <v>JUN/12</v>
          </cell>
          <cell r="AV468" t="str">
            <v/>
          </cell>
        </row>
        <row r="469">
          <cell r="A469" t="str">
            <v>2821/11</v>
          </cell>
          <cell r="B469" t="str">
            <v>Upgrade do Software Geostudio - PN/SB - 2011</v>
          </cell>
          <cell r="C469" t="str">
            <v>PEP</v>
          </cell>
          <cell r="D469">
            <v>0</v>
          </cell>
          <cell r="E469">
            <v>0</v>
          </cell>
          <cell r="F469">
            <v>0</v>
          </cell>
          <cell r="G469">
            <v>0</v>
          </cell>
          <cell r="H469">
            <v>0</v>
          </cell>
          <cell r="I469">
            <v>53</v>
          </cell>
          <cell r="J469">
            <v>0</v>
          </cell>
          <cell r="K469">
            <v>0</v>
          </cell>
          <cell r="L469">
            <v>0</v>
          </cell>
          <cell r="M469">
            <v>0</v>
          </cell>
          <cell r="N469">
            <v>0</v>
          </cell>
          <cell r="O469">
            <v>0</v>
          </cell>
          <cell r="P469">
            <v>53</v>
          </cell>
          <cell r="Q469">
            <v>53</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45</v>
          </cell>
          <cell r="AJ469">
            <v>0</v>
          </cell>
          <cell r="AK469">
            <v>0</v>
          </cell>
          <cell r="AL469">
            <v>0</v>
          </cell>
          <cell r="AM469">
            <v>0</v>
          </cell>
          <cell r="AN469">
            <v>0</v>
          </cell>
          <cell r="AO469">
            <v>0</v>
          </cell>
          <cell r="AP469">
            <v>0</v>
          </cell>
          <cell r="AQ469">
            <v>0</v>
          </cell>
          <cell r="AR469">
            <v>45</v>
          </cell>
          <cell r="AS469">
            <v>45</v>
          </cell>
          <cell r="AT469">
            <v>53</v>
          </cell>
          <cell r="AU469" t="str">
            <v>JUN/12</v>
          </cell>
          <cell r="AV469" t="str">
            <v/>
          </cell>
        </row>
        <row r="470">
          <cell r="A470" t="str">
            <v>2822/11</v>
          </cell>
          <cell r="B470" t="str">
            <v>Adequação Ambiental na Geração - PN/SB - 2011</v>
          </cell>
          <cell r="C470" t="str">
            <v>PEP</v>
          </cell>
          <cell r="D470">
            <v>0</v>
          </cell>
          <cell r="E470">
            <v>0</v>
          </cell>
          <cell r="F470">
            <v>0</v>
          </cell>
          <cell r="G470">
            <v>2.1530399999999998</v>
          </cell>
          <cell r="H470">
            <v>43</v>
          </cell>
          <cell r="I470">
            <v>201.18597</v>
          </cell>
          <cell r="J470">
            <v>100.59299</v>
          </cell>
          <cell r="K470">
            <v>0</v>
          </cell>
          <cell r="L470">
            <v>0</v>
          </cell>
          <cell r="M470">
            <v>0</v>
          </cell>
          <cell r="N470">
            <v>0</v>
          </cell>
          <cell r="O470">
            <v>0</v>
          </cell>
          <cell r="P470">
            <v>246.33901</v>
          </cell>
          <cell r="Q470">
            <v>346.93200000000002</v>
          </cell>
          <cell r="R470">
            <v>0</v>
          </cell>
          <cell r="S470">
            <v>0</v>
          </cell>
          <cell r="T470">
            <v>0</v>
          </cell>
          <cell r="U470">
            <v>2.1530399999999998</v>
          </cell>
          <cell r="V470">
            <v>43</v>
          </cell>
          <cell r="W470">
            <v>95.5</v>
          </cell>
          <cell r="X470">
            <v>0</v>
          </cell>
          <cell r="Y470">
            <v>0</v>
          </cell>
          <cell r="Z470">
            <v>0</v>
          </cell>
          <cell r="AA470">
            <v>0</v>
          </cell>
          <cell r="AB470">
            <v>0</v>
          </cell>
          <cell r="AC470">
            <v>0</v>
          </cell>
          <cell r="AD470">
            <v>140.65304</v>
          </cell>
          <cell r="AE470">
            <v>140.65304</v>
          </cell>
          <cell r="AF470">
            <v>0</v>
          </cell>
          <cell r="AG470">
            <v>171.5</v>
          </cell>
          <cell r="AH470">
            <v>0</v>
          </cell>
          <cell r="AI470">
            <v>0</v>
          </cell>
          <cell r="AJ470">
            <v>0</v>
          </cell>
          <cell r="AK470">
            <v>0</v>
          </cell>
          <cell r="AL470">
            <v>0</v>
          </cell>
          <cell r="AM470">
            <v>0</v>
          </cell>
          <cell r="AN470">
            <v>0</v>
          </cell>
          <cell r="AO470">
            <v>0</v>
          </cell>
          <cell r="AP470">
            <v>0</v>
          </cell>
          <cell r="AQ470">
            <v>0</v>
          </cell>
          <cell r="AR470">
            <v>171.5</v>
          </cell>
          <cell r="AS470">
            <v>171.5</v>
          </cell>
          <cell r="AT470">
            <v>346.93199999999996</v>
          </cell>
          <cell r="AU470" t="str">
            <v>JUN/12</v>
          </cell>
          <cell r="AV470" t="str">
            <v/>
          </cell>
        </row>
        <row r="471">
          <cell r="A471" t="str">
            <v>2825/11</v>
          </cell>
          <cell r="B471" t="str">
            <v>Softwares para PO/PL</v>
          </cell>
          <cell r="C471" t="str">
            <v>PEP</v>
          </cell>
          <cell r="D471">
            <v>0</v>
          </cell>
          <cell r="E471">
            <v>66.224000000000004</v>
          </cell>
          <cell r="F471">
            <v>0</v>
          </cell>
          <cell r="G471">
            <v>0</v>
          </cell>
          <cell r="H471">
            <v>0</v>
          </cell>
          <cell r="I471">
            <v>0</v>
          </cell>
          <cell r="J471">
            <v>0</v>
          </cell>
          <cell r="K471">
            <v>0</v>
          </cell>
          <cell r="L471">
            <v>0</v>
          </cell>
          <cell r="M471">
            <v>0</v>
          </cell>
          <cell r="N471">
            <v>0</v>
          </cell>
          <cell r="O471">
            <v>0</v>
          </cell>
          <cell r="P471">
            <v>66.224000000000004</v>
          </cell>
          <cell r="Q471">
            <v>66.224000000000004</v>
          </cell>
          <cell r="R471">
            <v>0</v>
          </cell>
          <cell r="S471">
            <v>66.224000000000004</v>
          </cell>
          <cell r="T471">
            <v>0</v>
          </cell>
          <cell r="U471">
            <v>0</v>
          </cell>
          <cell r="V471">
            <v>0</v>
          </cell>
          <cell r="W471">
            <v>0</v>
          </cell>
          <cell r="X471">
            <v>0</v>
          </cell>
          <cell r="Y471">
            <v>0</v>
          </cell>
          <cell r="Z471">
            <v>0</v>
          </cell>
          <cell r="AA471">
            <v>0</v>
          </cell>
          <cell r="AB471">
            <v>0</v>
          </cell>
          <cell r="AC471">
            <v>0</v>
          </cell>
          <cell r="AD471">
            <v>66.224000000000004</v>
          </cell>
          <cell r="AE471">
            <v>66.224000000000004</v>
          </cell>
          <cell r="AF471">
            <v>0</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66.224000000000004</v>
          </cell>
          <cell r="AU471" t="str">
            <v>JUN/12</v>
          </cell>
          <cell r="AV471" t="str">
            <v/>
          </cell>
        </row>
        <row r="472">
          <cell r="A472" t="str">
            <v>2826/11</v>
          </cell>
          <cell r="B472" t="str">
            <v>Projeto SAP Business Objects Data Integrator Premium</v>
          </cell>
          <cell r="C472" t="str">
            <v>PEP</v>
          </cell>
          <cell r="D472">
            <v>0</v>
          </cell>
          <cell r="E472">
            <v>0</v>
          </cell>
          <cell r="F472">
            <v>0</v>
          </cell>
          <cell r="G472">
            <v>0</v>
          </cell>
          <cell r="H472">
            <v>0</v>
          </cell>
          <cell r="I472">
            <v>0</v>
          </cell>
          <cell r="J472">
            <v>0</v>
          </cell>
          <cell r="K472">
            <v>0</v>
          </cell>
          <cell r="L472">
            <v>379</v>
          </cell>
          <cell r="M472">
            <v>0</v>
          </cell>
          <cell r="N472">
            <v>0</v>
          </cell>
          <cell r="O472">
            <v>0</v>
          </cell>
          <cell r="P472">
            <v>0</v>
          </cell>
          <cell r="Q472">
            <v>379</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360.47534999999999</v>
          </cell>
          <cell r="AK472">
            <v>0</v>
          </cell>
          <cell r="AL472">
            <v>0</v>
          </cell>
          <cell r="AM472">
            <v>0</v>
          </cell>
          <cell r="AN472">
            <v>0</v>
          </cell>
          <cell r="AO472">
            <v>0</v>
          </cell>
          <cell r="AP472">
            <v>0</v>
          </cell>
          <cell r="AQ472">
            <v>0</v>
          </cell>
          <cell r="AR472">
            <v>360.47534999999999</v>
          </cell>
          <cell r="AS472">
            <v>360.47534999999999</v>
          </cell>
          <cell r="AT472">
            <v>379</v>
          </cell>
          <cell r="AU472" t="str">
            <v>JUN/12</v>
          </cell>
          <cell r="AV472" t="str">
            <v>João Luiz Silva Barbosa</v>
          </cell>
        </row>
        <row r="473">
          <cell r="A473" t="str">
            <v>2828/11</v>
          </cell>
          <cell r="B473" t="str">
            <v>Projeto SAP Business Objects Risk Management</v>
          </cell>
          <cell r="C473" t="str">
            <v>PEP</v>
          </cell>
          <cell r="D473">
            <v>0</v>
          </cell>
          <cell r="E473">
            <v>0</v>
          </cell>
          <cell r="F473">
            <v>13</v>
          </cell>
          <cell r="G473">
            <v>0</v>
          </cell>
          <cell r="H473">
            <v>0</v>
          </cell>
          <cell r="I473">
            <v>0</v>
          </cell>
          <cell r="J473">
            <v>0</v>
          </cell>
          <cell r="K473">
            <v>0</v>
          </cell>
          <cell r="L473">
            <v>492.00741999999997</v>
          </cell>
          <cell r="M473">
            <v>507.99258000000003</v>
          </cell>
          <cell r="N473">
            <v>0</v>
          </cell>
          <cell r="O473">
            <v>0</v>
          </cell>
          <cell r="P473">
            <v>13</v>
          </cell>
          <cell r="Q473">
            <v>1013</v>
          </cell>
          <cell r="R473">
            <v>0</v>
          </cell>
          <cell r="S473">
            <v>0</v>
          </cell>
          <cell r="T473">
            <v>9.5</v>
          </cell>
          <cell r="U473">
            <v>-9.5</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935</v>
          </cell>
          <cell r="AM473">
            <v>0</v>
          </cell>
          <cell r="AN473">
            <v>0</v>
          </cell>
          <cell r="AO473">
            <v>0</v>
          </cell>
          <cell r="AP473">
            <v>0</v>
          </cell>
          <cell r="AQ473">
            <v>0</v>
          </cell>
          <cell r="AR473">
            <v>0</v>
          </cell>
          <cell r="AS473">
            <v>935</v>
          </cell>
          <cell r="AT473">
            <v>1013</v>
          </cell>
          <cell r="AU473" t="str">
            <v>JUN/12</v>
          </cell>
          <cell r="AV473" t="str">
            <v>João Luiz Silva Barbosa</v>
          </cell>
        </row>
        <row r="474">
          <cell r="A474" t="str">
            <v>2829/11</v>
          </cell>
          <cell r="B474" t="str">
            <v>Projeto de Atualização da Versão do SAP CRM</v>
          </cell>
          <cell r="C474" t="str">
            <v>PEP</v>
          </cell>
          <cell r="D474">
            <v>0</v>
          </cell>
          <cell r="E474">
            <v>0</v>
          </cell>
          <cell r="F474">
            <v>109</v>
          </cell>
          <cell r="G474">
            <v>0</v>
          </cell>
          <cell r="H474">
            <v>0</v>
          </cell>
          <cell r="I474">
            <v>0</v>
          </cell>
          <cell r="J474">
            <v>0</v>
          </cell>
          <cell r="K474">
            <v>0</v>
          </cell>
          <cell r="L474">
            <v>2291</v>
          </cell>
          <cell r="M474">
            <v>0</v>
          </cell>
          <cell r="N474">
            <v>0</v>
          </cell>
          <cell r="O474">
            <v>0</v>
          </cell>
          <cell r="P474">
            <v>109</v>
          </cell>
          <cell r="Q474">
            <v>2400</v>
          </cell>
          <cell r="R474">
            <v>82.28</v>
          </cell>
          <cell r="S474">
            <v>0</v>
          </cell>
          <cell r="T474">
            <v>237.16</v>
          </cell>
          <cell r="U474">
            <v>127.53439999999999</v>
          </cell>
          <cell r="V474">
            <v>0</v>
          </cell>
          <cell r="W474">
            <v>267.88059999999996</v>
          </cell>
          <cell r="X474">
            <v>0</v>
          </cell>
          <cell r="Y474">
            <v>0</v>
          </cell>
          <cell r="Z474">
            <v>0</v>
          </cell>
          <cell r="AA474">
            <v>0</v>
          </cell>
          <cell r="AB474">
            <v>0</v>
          </cell>
          <cell r="AC474">
            <v>0</v>
          </cell>
          <cell r="AD474">
            <v>714.85500000000002</v>
          </cell>
          <cell r="AE474">
            <v>714.85500000000002</v>
          </cell>
          <cell r="AF474">
            <v>108.288</v>
          </cell>
          <cell r="AG474">
            <v>40.681800000000003</v>
          </cell>
          <cell r="AH474">
            <v>0</v>
          </cell>
          <cell r="AI474">
            <v>0</v>
          </cell>
          <cell r="AJ474">
            <v>230.5856</v>
          </cell>
          <cell r="AK474">
            <v>0</v>
          </cell>
          <cell r="AL474">
            <v>0</v>
          </cell>
          <cell r="AM474">
            <v>0</v>
          </cell>
          <cell r="AN474">
            <v>0</v>
          </cell>
          <cell r="AO474">
            <v>0</v>
          </cell>
          <cell r="AP474">
            <v>0</v>
          </cell>
          <cell r="AQ474">
            <v>0</v>
          </cell>
          <cell r="AR474">
            <v>379.55540000000002</v>
          </cell>
          <cell r="AS474">
            <v>379.55539999999996</v>
          </cell>
          <cell r="AT474">
            <v>2400</v>
          </cell>
          <cell r="AU474" t="str">
            <v>JUN/12</v>
          </cell>
          <cell r="AV474" t="str">
            <v>João Luiz Silva Barbosa</v>
          </cell>
        </row>
        <row r="475">
          <cell r="A475" t="str">
            <v>2830/11</v>
          </cell>
          <cell r="B475" t="str">
            <v>Aquisição de Displays Interativos para EP - Geração</v>
          </cell>
          <cell r="C475" t="str">
            <v>PEP</v>
          </cell>
          <cell r="D475">
            <v>0</v>
          </cell>
          <cell r="E475">
            <v>0</v>
          </cell>
          <cell r="F475">
            <v>0</v>
          </cell>
          <cell r="G475">
            <v>0</v>
          </cell>
          <cell r="H475">
            <v>0</v>
          </cell>
          <cell r="I475">
            <v>0</v>
          </cell>
          <cell r="J475">
            <v>0</v>
          </cell>
          <cell r="K475">
            <v>0</v>
          </cell>
          <cell r="L475">
            <v>0</v>
          </cell>
          <cell r="M475">
            <v>0</v>
          </cell>
          <cell r="N475">
            <v>16</v>
          </cell>
          <cell r="O475">
            <v>0</v>
          </cell>
          <cell r="P475">
            <v>0</v>
          </cell>
          <cell r="Q475">
            <v>16</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16</v>
          </cell>
          <cell r="AU475" t="str">
            <v>JUN/12</v>
          </cell>
          <cell r="AV475" t="str">
            <v>Fernando Augusto de Campos</v>
          </cell>
        </row>
        <row r="476">
          <cell r="A476" t="str">
            <v>2831/11</v>
          </cell>
          <cell r="B476" t="str">
            <v>Aquisição de Plataformas Autopropelida - MT</v>
          </cell>
          <cell r="C476" t="str">
            <v>PEP</v>
          </cell>
          <cell r="D476">
            <v>0</v>
          </cell>
          <cell r="E476">
            <v>0</v>
          </cell>
          <cell r="F476">
            <v>0</v>
          </cell>
          <cell r="G476">
            <v>0</v>
          </cell>
          <cell r="H476">
            <v>0</v>
          </cell>
          <cell r="I476">
            <v>0</v>
          </cell>
          <cell r="J476">
            <v>0</v>
          </cell>
          <cell r="K476">
            <v>0</v>
          </cell>
          <cell r="L476">
            <v>0</v>
          </cell>
          <cell r="M476">
            <v>0</v>
          </cell>
          <cell r="N476">
            <v>0</v>
          </cell>
          <cell r="O476">
            <v>660.66000000000008</v>
          </cell>
          <cell r="P476">
            <v>0</v>
          </cell>
          <cell r="Q476">
            <v>660.66000000000008</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600</v>
          </cell>
          <cell r="AR476">
            <v>0</v>
          </cell>
          <cell r="AS476">
            <v>600</v>
          </cell>
          <cell r="AT476">
            <v>660.66</v>
          </cell>
          <cell r="AU476" t="str">
            <v>JUN/12</v>
          </cell>
          <cell r="AV476" t="str">
            <v>Aquisição de Plataformas Autopropelida - MT</v>
          </cell>
        </row>
        <row r="477">
          <cell r="A477" t="str">
            <v>2832/11</v>
          </cell>
          <cell r="B477" t="str">
            <v>Equipamento Médicos</v>
          </cell>
          <cell r="C477" t="str">
            <v>ORD</v>
          </cell>
          <cell r="D477">
            <v>35</v>
          </cell>
          <cell r="E477">
            <v>0</v>
          </cell>
          <cell r="F477">
            <v>0</v>
          </cell>
          <cell r="G477">
            <v>0</v>
          </cell>
          <cell r="H477">
            <v>0</v>
          </cell>
          <cell r="I477">
            <v>0</v>
          </cell>
          <cell r="J477">
            <v>0</v>
          </cell>
          <cell r="K477">
            <v>0</v>
          </cell>
          <cell r="L477">
            <v>0</v>
          </cell>
          <cell r="M477">
            <v>0</v>
          </cell>
          <cell r="N477">
            <v>0</v>
          </cell>
          <cell r="O477">
            <v>0</v>
          </cell>
          <cell r="P477">
            <v>35</v>
          </cell>
          <cell r="Q477">
            <v>35</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22.1</v>
          </cell>
          <cell r="AP477">
            <v>0</v>
          </cell>
          <cell r="AQ477">
            <v>0</v>
          </cell>
          <cell r="AR477">
            <v>0</v>
          </cell>
          <cell r="AS477">
            <v>22.1</v>
          </cell>
          <cell r="AT477">
            <v>35</v>
          </cell>
          <cell r="AU477" t="str">
            <v>JUN/12</v>
          </cell>
          <cell r="AV477" t="str">
            <v/>
          </cell>
        </row>
        <row r="478">
          <cell r="A478" t="str">
            <v>2834/11</v>
          </cell>
          <cell r="B478" t="str">
            <v>Modernização do Data Center - Cemig</v>
          </cell>
          <cell r="C478" t="str">
            <v>ORD</v>
          </cell>
          <cell r="D478">
            <v>0</v>
          </cell>
          <cell r="E478">
            <v>0</v>
          </cell>
          <cell r="F478">
            <v>0</v>
          </cell>
          <cell r="G478">
            <v>0</v>
          </cell>
          <cell r="H478">
            <v>1905</v>
          </cell>
          <cell r="I478">
            <v>1905</v>
          </cell>
          <cell r="J478">
            <v>1905</v>
          </cell>
          <cell r="K478">
            <v>1905</v>
          </cell>
          <cell r="L478">
            <v>1905</v>
          </cell>
          <cell r="M478">
            <v>1905</v>
          </cell>
          <cell r="N478">
            <v>1905</v>
          </cell>
          <cell r="O478">
            <v>0</v>
          </cell>
          <cell r="P478">
            <v>3810</v>
          </cell>
          <cell r="Q478">
            <v>13335</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cell r="AS478">
            <v>0</v>
          </cell>
          <cell r="AT478">
            <v>535</v>
          </cell>
          <cell r="AU478" t="str">
            <v>JUN/12</v>
          </cell>
          <cell r="AV478" t="str">
            <v/>
          </cell>
        </row>
        <row r="479">
          <cell r="A479" t="str">
            <v>2835/11</v>
          </cell>
          <cell r="B479" t="str">
            <v>Ferramentas e Equipamentos - PN/MG - 2011</v>
          </cell>
          <cell r="C479" t="str">
            <v>PEP</v>
          </cell>
          <cell r="D479">
            <v>0</v>
          </cell>
          <cell r="E479">
            <v>0</v>
          </cell>
          <cell r="F479">
            <v>2.661</v>
          </cell>
          <cell r="G479">
            <v>0</v>
          </cell>
          <cell r="H479">
            <v>0</v>
          </cell>
          <cell r="I479">
            <v>0.5</v>
          </cell>
          <cell r="J479">
            <v>17.138999999999999</v>
          </cell>
          <cell r="K479">
            <v>0</v>
          </cell>
          <cell r="L479">
            <v>49.2</v>
          </cell>
          <cell r="M479">
            <v>0</v>
          </cell>
          <cell r="N479">
            <v>12.58</v>
          </cell>
          <cell r="O479">
            <v>0</v>
          </cell>
          <cell r="P479">
            <v>3.161</v>
          </cell>
          <cell r="Q479">
            <v>82.08</v>
          </cell>
          <cell r="R479">
            <v>0</v>
          </cell>
          <cell r="S479">
            <v>0</v>
          </cell>
          <cell r="T479">
            <v>2.661</v>
          </cell>
          <cell r="U479">
            <v>0</v>
          </cell>
          <cell r="V479">
            <v>0</v>
          </cell>
          <cell r="W479">
            <v>14.274059999999999</v>
          </cell>
          <cell r="X479">
            <v>0</v>
          </cell>
          <cell r="Y479">
            <v>0</v>
          </cell>
          <cell r="Z479">
            <v>0</v>
          </cell>
          <cell r="AA479">
            <v>0</v>
          </cell>
          <cell r="AB479">
            <v>0</v>
          </cell>
          <cell r="AC479">
            <v>0</v>
          </cell>
          <cell r="AD479">
            <v>16.93506</v>
          </cell>
          <cell r="AE479">
            <v>16.93506</v>
          </cell>
          <cell r="AF479">
            <v>0</v>
          </cell>
          <cell r="AG479">
            <v>0</v>
          </cell>
          <cell r="AH479">
            <v>0</v>
          </cell>
          <cell r="AI479">
            <v>0</v>
          </cell>
          <cell r="AJ479">
            <v>0</v>
          </cell>
          <cell r="AK479">
            <v>0</v>
          </cell>
          <cell r="AL479">
            <v>46.828160000000004</v>
          </cell>
          <cell r="AM479">
            <v>0</v>
          </cell>
          <cell r="AN479">
            <v>0</v>
          </cell>
          <cell r="AO479">
            <v>0</v>
          </cell>
          <cell r="AP479">
            <v>0</v>
          </cell>
          <cell r="AQ479">
            <v>0</v>
          </cell>
          <cell r="AR479">
            <v>0</v>
          </cell>
          <cell r="AS479">
            <v>46.828160000000004</v>
          </cell>
          <cell r="AT479">
            <v>82.08</v>
          </cell>
          <cell r="AU479" t="str">
            <v>JUN/12</v>
          </cell>
          <cell r="AV479" t="str">
            <v/>
          </cell>
        </row>
        <row r="480">
          <cell r="A480" t="str">
            <v>2837/11</v>
          </cell>
          <cell r="B480" t="str">
            <v>Aquisição de Transformador - MGTA/2011</v>
          </cell>
          <cell r="C480" t="str">
            <v>PEP</v>
          </cell>
          <cell r="D480">
            <v>0</v>
          </cell>
          <cell r="E480">
            <v>0</v>
          </cell>
          <cell r="F480">
            <v>0</v>
          </cell>
          <cell r="G480">
            <v>0</v>
          </cell>
          <cell r="H480">
            <v>0</v>
          </cell>
          <cell r="I480">
            <v>0</v>
          </cell>
          <cell r="J480">
            <v>0</v>
          </cell>
          <cell r="K480">
            <v>0</v>
          </cell>
          <cell r="L480">
            <v>0</v>
          </cell>
          <cell r="M480">
            <v>120.59687999999998</v>
          </cell>
          <cell r="N480">
            <v>0</v>
          </cell>
          <cell r="O480">
            <v>0</v>
          </cell>
          <cell r="P480">
            <v>0</v>
          </cell>
          <cell r="Q480">
            <v>120.59687999999998</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105</v>
          </cell>
          <cell r="AM480">
            <v>0</v>
          </cell>
          <cell r="AN480">
            <v>0</v>
          </cell>
          <cell r="AO480">
            <v>0</v>
          </cell>
          <cell r="AP480">
            <v>0</v>
          </cell>
          <cell r="AQ480">
            <v>0</v>
          </cell>
          <cell r="AR480">
            <v>0</v>
          </cell>
          <cell r="AS480">
            <v>105</v>
          </cell>
          <cell r="AT480">
            <v>120.01783999999999</v>
          </cell>
          <cell r="AU480" t="str">
            <v>JUN/12</v>
          </cell>
          <cell r="AV480" t="str">
            <v>Márcio José Peres</v>
          </cell>
        </row>
        <row r="481">
          <cell r="A481" t="str">
            <v>2838/11</v>
          </cell>
          <cell r="B481" t="str">
            <v>Ferramentas para EP - 2011</v>
          </cell>
          <cell r="C481" t="str">
            <v>PEP</v>
          </cell>
          <cell r="D481">
            <v>0</v>
          </cell>
          <cell r="E481">
            <v>10.83</v>
          </cell>
          <cell r="F481">
            <v>0.44</v>
          </cell>
          <cell r="G481">
            <v>2.96</v>
          </cell>
          <cell r="H481">
            <v>0</v>
          </cell>
          <cell r="I481">
            <v>0</v>
          </cell>
          <cell r="J481">
            <v>0</v>
          </cell>
          <cell r="K481">
            <v>0</v>
          </cell>
          <cell r="L481">
            <v>0</v>
          </cell>
          <cell r="M481">
            <v>0</v>
          </cell>
          <cell r="N481">
            <v>0</v>
          </cell>
          <cell r="O481">
            <v>0</v>
          </cell>
          <cell r="P481">
            <v>14.229999999999999</v>
          </cell>
          <cell r="Q481">
            <v>14.229999999999999</v>
          </cell>
          <cell r="R481">
            <v>0</v>
          </cell>
          <cell r="S481">
            <v>0</v>
          </cell>
          <cell r="T481">
            <v>0</v>
          </cell>
          <cell r="U481">
            <v>0</v>
          </cell>
          <cell r="V481">
            <v>0</v>
          </cell>
          <cell r="W481">
            <v>1.9350000000000001</v>
          </cell>
          <cell r="X481">
            <v>0</v>
          </cell>
          <cell r="Y481">
            <v>0</v>
          </cell>
          <cell r="Z481">
            <v>0</v>
          </cell>
          <cell r="AA481">
            <v>0</v>
          </cell>
          <cell r="AB481">
            <v>0</v>
          </cell>
          <cell r="AC481">
            <v>0</v>
          </cell>
          <cell r="AD481">
            <v>1.9350000000000001</v>
          </cell>
          <cell r="AE481">
            <v>1.9350000000000001</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14.23</v>
          </cell>
          <cell r="AU481" t="str">
            <v>JUN/12</v>
          </cell>
          <cell r="AV481" t="str">
            <v>Fernando Augusto de Campos</v>
          </cell>
        </row>
        <row r="482">
          <cell r="A482" t="str">
            <v>2839/11</v>
          </cell>
          <cell r="B482" t="str">
            <v>Desenvolvimento e Melhorias na Distribuição</v>
          </cell>
          <cell r="C482" t="str">
            <v>PEP</v>
          </cell>
          <cell r="D482">
            <v>0</v>
          </cell>
          <cell r="E482">
            <v>0</v>
          </cell>
          <cell r="F482">
            <v>0</v>
          </cell>
          <cell r="G482">
            <v>2000</v>
          </cell>
          <cell r="H482">
            <v>0</v>
          </cell>
          <cell r="I482">
            <v>0</v>
          </cell>
          <cell r="J482">
            <v>0</v>
          </cell>
          <cell r="K482">
            <v>0</v>
          </cell>
          <cell r="L482">
            <v>0</v>
          </cell>
          <cell r="M482">
            <v>0</v>
          </cell>
          <cell r="N482">
            <v>0</v>
          </cell>
          <cell r="O482">
            <v>0</v>
          </cell>
          <cell r="P482">
            <v>2000</v>
          </cell>
          <cell r="Q482">
            <v>2000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2000</v>
          </cell>
          <cell r="AU482" t="str">
            <v>JUN/12</v>
          </cell>
          <cell r="AV482" t="str">
            <v>José Luis de Oliveira Brasil</v>
          </cell>
        </row>
        <row r="483">
          <cell r="A483" t="str">
            <v>2840/11</v>
          </cell>
          <cell r="B483" t="str">
            <v>Desenvolvimento e Versionamento de Novos Sistemas</v>
          </cell>
          <cell r="C483" t="str">
            <v>PEP</v>
          </cell>
          <cell r="D483">
            <v>104.17264</v>
          </cell>
          <cell r="E483">
            <v>140</v>
          </cell>
          <cell r="F483">
            <v>180</v>
          </cell>
          <cell r="G483">
            <v>150</v>
          </cell>
          <cell r="H483">
            <v>150</v>
          </cell>
          <cell r="I483">
            <v>150</v>
          </cell>
          <cell r="J483">
            <v>150</v>
          </cell>
          <cell r="K483">
            <v>150</v>
          </cell>
          <cell r="L483">
            <v>150</v>
          </cell>
          <cell r="M483">
            <v>150</v>
          </cell>
          <cell r="N483">
            <v>150</v>
          </cell>
          <cell r="O483">
            <v>150</v>
          </cell>
          <cell r="P483">
            <v>874.17264</v>
          </cell>
          <cell r="Q483">
            <v>1774.1726400000002</v>
          </cell>
          <cell r="R483">
            <v>0</v>
          </cell>
          <cell r="S483">
            <v>107.43672999999997</v>
          </cell>
          <cell r="T483">
            <v>64.087440000000001</v>
          </cell>
          <cell r="U483">
            <v>211.70331000000004</v>
          </cell>
          <cell r="V483">
            <v>0</v>
          </cell>
          <cell r="W483">
            <v>62.516030000000001</v>
          </cell>
          <cell r="X483">
            <v>0</v>
          </cell>
          <cell r="Y483">
            <v>0</v>
          </cell>
          <cell r="Z483">
            <v>0</v>
          </cell>
          <cell r="AA483">
            <v>0</v>
          </cell>
          <cell r="AB483">
            <v>0</v>
          </cell>
          <cell r="AC483">
            <v>0</v>
          </cell>
          <cell r="AD483">
            <v>445.7435099999999</v>
          </cell>
          <cell r="AE483">
            <v>445.7435099999999</v>
          </cell>
          <cell r="AF483">
            <v>0</v>
          </cell>
          <cell r="AG483">
            <v>0</v>
          </cell>
          <cell r="AH483">
            <v>0</v>
          </cell>
          <cell r="AI483">
            <v>2.4000000000000003E-4</v>
          </cell>
          <cell r="AJ483">
            <v>4.0000000000000007E-4</v>
          </cell>
          <cell r="AK483">
            <v>0</v>
          </cell>
          <cell r="AL483">
            <v>134.50252</v>
          </cell>
          <cell r="AM483">
            <v>2.1169999999999998E-2</v>
          </cell>
          <cell r="AN483">
            <v>0</v>
          </cell>
          <cell r="AO483">
            <v>0</v>
          </cell>
          <cell r="AP483">
            <v>0</v>
          </cell>
          <cell r="AQ483">
            <v>0</v>
          </cell>
          <cell r="AR483">
            <v>6.4000000000000016E-4</v>
          </cell>
          <cell r="AS483">
            <v>134.52433000000002</v>
          </cell>
          <cell r="AT483">
            <v>1774.17264</v>
          </cell>
          <cell r="AU483" t="str">
            <v>JUN/12</v>
          </cell>
          <cell r="AV483" t="str">
            <v>José Luis de Oliveira Brasil</v>
          </cell>
        </row>
        <row r="484">
          <cell r="A484" t="str">
            <v>2841/11</v>
          </cell>
          <cell r="B484" t="str">
            <v>Desenvolvimento e Versionamento de Novos Sistemas - GED</v>
          </cell>
          <cell r="C484" t="str">
            <v>PEP</v>
          </cell>
          <cell r="D484">
            <v>0</v>
          </cell>
          <cell r="E484">
            <v>1192.731</v>
          </cell>
          <cell r="F484">
            <v>0</v>
          </cell>
          <cell r="G484">
            <v>0</v>
          </cell>
          <cell r="H484">
            <v>0</v>
          </cell>
          <cell r="I484">
            <v>0</v>
          </cell>
          <cell r="J484">
            <v>0</v>
          </cell>
          <cell r="K484">
            <v>0</v>
          </cell>
          <cell r="L484">
            <v>0</v>
          </cell>
          <cell r="M484">
            <v>0</v>
          </cell>
          <cell r="N484">
            <v>0</v>
          </cell>
          <cell r="O484">
            <v>0</v>
          </cell>
          <cell r="P484">
            <v>1192.731</v>
          </cell>
          <cell r="Q484">
            <v>1192.731</v>
          </cell>
          <cell r="R484">
            <v>0</v>
          </cell>
          <cell r="S484">
            <v>0</v>
          </cell>
          <cell r="T484">
            <v>0</v>
          </cell>
          <cell r="U484">
            <v>45.375999999999998</v>
          </cell>
          <cell r="V484">
            <v>0</v>
          </cell>
          <cell r="W484">
            <v>51.392000000000003</v>
          </cell>
          <cell r="X484">
            <v>0</v>
          </cell>
          <cell r="Y484">
            <v>0</v>
          </cell>
          <cell r="Z484">
            <v>0</v>
          </cell>
          <cell r="AA484">
            <v>0</v>
          </cell>
          <cell r="AB484">
            <v>0</v>
          </cell>
          <cell r="AC484">
            <v>0</v>
          </cell>
          <cell r="AD484">
            <v>96.768000000000001</v>
          </cell>
          <cell r="AE484">
            <v>96.768000000000001</v>
          </cell>
          <cell r="AF484">
            <v>299.72800000000001</v>
          </cell>
          <cell r="AG484">
            <v>0</v>
          </cell>
          <cell r="AH484">
            <v>0</v>
          </cell>
          <cell r="AI484">
            <v>0</v>
          </cell>
          <cell r="AJ484">
            <v>0</v>
          </cell>
          <cell r="AK484">
            <v>0</v>
          </cell>
          <cell r="AL484">
            <v>0</v>
          </cell>
          <cell r="AM484">
            <v>87.5</v>
          </cell>
          <cell r="AN484">
            <v>0</v>
          </cell>
          <cell r="AO484">
            <v>84.4</v>
          </cell>
          <cell r="AP484">
            <v>0</v>
          </cell>
          <cell r="AQ484">
            <v>0</v>
          </cell>
          <cell r="AR484">
            <v>299.72800000000001</v>
          </cell>
          <cell r="AS484">
            <v>471.62800000000004</v>
          </cell>
          <cell r="AT484">
            <v>1192.7310000000002</v>
          </cell>
          <cell r="AU484" t="str">
            <v>JUN/12</v>
          </cell>
          <cell r="AV484" t="str">
            <v>José Luis de Oliveira Brasil</v>
          </cell>
        </row>
        <row r="485">
          <cell r="A485" t="str">
            <v>2842/11</v>
          </cell>
          <cell r="B485" t="str">
            <v>Desenvolvimento e Versionamento de Novos Sistemas - GEO</v>
          </cell>
          <cell r="C485" t="str">
            <v>PEP</v>
          </cell>
          <cell r="D485">
            <v>143.75</v>
          </cell>
          <cell r="E485">
            <v>160.84399999999999</v>
          </cell>
          <cell r="F485">
            <v>143.75</v>
          </cell>
          <cell r="G485">
            <v>143.75</v>
          </cell>
          <cell r="H485">
            <v>143.75</v>
          </cell>
          <cell r="I485">
            <v>143.75</v>
          </cell>
          <cell r="J485">
            <v>143.75</v>
          </cell>
          <cell r="K485">
            <v>117.75</v>
          </cell>
          <cell r="L485">
            <v>0</v>
          </cell>
          <cell r="M485">
            <v>0</v>
          </cell>
          <cell r="N485">
            <v>0</v>
          </cell>
          <cell r="O485">
            <v>0</v>
          </cell>
          <cell r="P485">
            <v>879.59400000000005</v>
          </cell>
          <cell r="Q485">
            <v>1141.0940000000001</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799.99974999999995</v>
          </cell>
          <cell r="AG485">
            <v>0</v>
          </cell>
          <cell r="AH485">
            <v>0</v>
          </cell>
          <cell r="AI485">
            <v>0</v>
          </cell>
          <cell r="AJ485">
            <v>0</v>
          </cell>
          <cell r="AK485">
            <v>0</v>
          </cell>
          <cell r="AL485">
            <v>0</v>
          </cell>
          <cell r="AM485">
            <v>324.00028000000003</v>
          </cell>
          <cell r="AN485">
            <v>0</v>
          </cell>
          <cell r="AO485">
            <v>0</v>
          </cell>
          <cell r="AP485">
            <v>0</v>
          </cell>
          <cell r="AQ485">
            <v>0</v>
          </cell>
          <cell r="AR485">
            <v>799.99974999999995</v>
          </cell>
          <cell r="AS485">
            <v>1124.0000299999999</v>
          </cell>
          <cell r="AT485">
            <v>1141.0940000000001</v>
          </cell>
          <cell r="AU485" t="str">
            <v>JUN/12</v>
          </cell>
          <cell r="AV485" t="str">
            <v>José Luis de Oliveira Brasil</v>
          </cell>
        </row>
        <row r="486">
          <cell r="A486" t="str">
            <v>2843/11</v>
          </cell>
          <cell r="B486" t="str">
            <v>Desenvolvimento de Novo Sistema Corporativo</v>
          </cell>
          <cell r="C486" t="str">
            <v>PEP</v>
          </cell>
          <cell r="D486">
            <v>100</v>
          </cell>
          <cell r="E486">
            <v>114.828</v>
          </cell>
          <cell r="F486">
            <v>100</v>
          </cell>
          <cell r="G486">
            <v>100</v>
          </cell>
          <cell r="H486">
            <v>100</v>
          </cell>
          <cell r="I486">
            <v>100</v>
          </cell>
          <cell r="J486">
            <v>100</v>
          </cell>
          <cell r="K486">
            <v>79</v>
          </cell>
          <cell r="L486">
            <v>0</v>
          </cell>
          <cell r="M486">
            <v>0</v>
          </cell>
          <cell r="N486">
            <v>0</v>
          </cell>
          <cell r="O486">
            <v>0</v>
          </cell>
          <cell r="P486">
            <v>614.82799999999997</v>
          </cell>
          <cell r="Q486">
            <v>793.82799999999997</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549.99979000000008</v>
          </cell>
          <cell r="AG486">
            <v>0</v>
          </cell>
          <cell r="AH486">
            <v>0</v>
          </cell>
          <cell r="AI486">
            <v>0</v>
          </cell>
          <cell r="AJ486">
            <v>0</v>
          </cell>
          <cell r="AK486">
            <v>0</v>
          </cell>
          <cell r="AL486">
            <v>0</v>
          </cell>
          <cell r="AM486">
            <v>229.00041000000002</v>
          </cell>
          <cell r="AN486">
            <v>0</v>
          </cell>
          <cell r="AO486">
            <v>0</v>
          </cell>
          <cell r="AP486">
            <v>0</v>
          </cell>
          <cell r="AQ486">
            <v>0</v>
          </cell>
          <cell r="AR486">
            <v>549.99979000000008</v>
          </cell>
          <cell r="AS486">
            <v>779.00020000000006</v>
          </cell>
          <cell r="AT486">
            <v>793.82799999999997</v>
          </cell>
          <cell r="AU486" t="str">
            <v>JUN/12</v>
          </cell>
          <cell r="AV486" t="str">
            <v>José Luis de Oliveira Brasil</v>
          </cell>
        </row>
        <row r="487">
          <cell r="A487" t="str">
            <v>2844/11</v>
          </cell>
          <cell r="B487" t="str">
            <v>Desenvolvimento e Melhorias na Geração</v>
          </cell>
          <cell r="C487" t="str">
            <v>PEP</v>
          </cell>
          <cell r="D487">
            <v>19.8</v>
          </cell>
          <cell r="E487">
            <v>34.799999999999997</v>
          </cell>
          <cell r="F487">
            <v>19.8</v>
          </cell>
          <cell r="G487">
            <v>19.8</v>
          </cell>
          <cell r="H487">
            <v>73.599999999999994</v>
          </cell>
          <cell r="I487">
            <v>73.599999999999994</v>
          </cell>
          <cell r="J487">
            <v>73</v>
          </cell>
          <cell r="K487">
            <v>70.152649999999994</v>
          </cell>
          <cell r="L487">
            <v>0</v>
          </cell>
          <cell r="M487">
            <v>0</v>
          </cell>
          <cell r="N487">
            <v>0</v>
          </cell>
          <cell r="O487">
            <v>0</v>
          </cell>
          <cell r="P487">
            <v>241.4</v>
          </cell>
          <cell r="Q487">
            <v>384.55265000000003</v>
          </cell>
          <cell r="R487">
            <v>0</v>
          </cell>
          <cell r="S487">
            <v>23.358399999999996</v>
          </cell>
          <cell r="T487">
            <v>35.273139999999998</v>
          </cell>
          <cell r="U487">
            <v>28.73526</v>
          </cell>
          <cell r="V487">
            <v>0</v>
          </cell>
          <cell r="W487">
            <v>12.39171</v>
          </cell>
          <cell r="X487">
            <v>0</v>
          </cell>
          <cell r="Y487">
            <v>0</v>
          </cell>
          <cell r="Z487">
            <v>0</v>
          </cell>
          <cell r="AA487">
            <v>0</v>
          </cell>
          <cell r="AB487">
            <v>0</v>
          </cell>
          <cell r="AC487">
            <v>0</v>
          </cell>
          <cell r="AD487">
            <v>99.758510000000001</v>
          </cell>
          <cell r="AE487">
            <v>99.758510000000001</v>
          </cell>
          <cell r="AF487">
            <v>0</v>
          </cell>
          <cell r="AG487">
            <v>0</v>
          </cell>
          <cell r="AH487">
            <v>0</v>
          </cell>
          <cell r="AI487">
            <v>0</v>
          </cell>
          <cell r="AJ487">
            <v>7.0000000000000007E-5</v>
          </cell>
          <cell r="AK487">
            <v>0</v>
          </cell>
          <cell r="AL487">
            <v>0</v>
          </cell>
          <cell r="AM487">
            <v>0</v>
          </cell>
          <cell r="AN487">
            <v>0</v>
          </cell>
          <cell r="AO487">
            <v>0</v>
          </cell>
          <cell r="AP487">
            <v>0</v>
          </cell>
          <cell r="AQ487">
            <v>0</v>
          </cell>
          <cell r="AR487">
            <v>7.0000000000000007E-5</v>
          </cell>
          <cell r="AS487">
            <v>7.0000000000000007E-5</v>
          </cell>
          <cell r="AT487">
            <v>384.55265000000003</v>
          </cell>
          <cell r="AU487" t="str">
            <v>JUN/12</v>
          </cell>
          <cell r="AV487" t="str">
            <v>José Luis de Oliveira Brasil</v>
          </cell>
        </row>
        <row r="488">
          <cell r="A488" t="str">
            <v>2845/11</v>
          </cell>
          <cell r="B488" t="str">
            <v>Desenvolvimento e Versionamento de Novos Sistemas - GED</v>
          </cell>
          <cell r="C488" t="str">
            <v>PEP</v>
          </cell>
          <cell r="D488">
            <v>31.25</v>
          </cell>
          <cell r="E488">
            <v>41.25</v>
          </cell>
          <cell r="F488">
            <v>31.25</v>
          </cell>
          <cell r="G488">
            <v>31.25</v>
          </cell>
          <cell r="H488">
            <v>31.25</v>
          </cell>
          <cell r="I488">
            <v>31.25</v>
          </cell>
          <cell r="J488">
            <v>31.25</v>
          </cell>
          <cell r="K488">
            <v>17.885999999999999</v>
          </cell>
          <cell r="L488">
            <v>0</v>
          </cell>
          <cell r="M488">
            <v>0</v>
          </cell>
          <cell r="N488">
            <v>0</v>
          </cell>
          <cell r="O488">
            <v>0</v>
          </cell>
          <cell r="P488">
            <v>197.5</v>
          </cell>
          <cell r="Q488">
            <v>246.636</v>
          </cell>
          <cell r="R488">
            <v>0</v>
          </cell>
          <cell r="S488">
            <v>0</v>
          </cell>
          <cell r="T488">
            <v>0</v>
          </cell>
          <cell r="U488">
            <v>11.343999999999999</v>
          </cell>
          <cell r="V488">
            <v>0</v>
          </cell>
          <cell r="W488">
            <v>12.848000000000001</v>
          </cell>
          <cell r="X488">
            <v>0</v>
          </cell>
          <cell r="Y488">
            <v>0</v>
          </cell>
          <cell r="Z488">
            <v>0</v>
          </cell>
          <cell r="AA488">
            <v>0</v>
          </cell>
          <cell r="AB488">
            <v>0</v>
          </cell>
          <cell r="AC488">
            <v>0</v>
          </cell>
          <cell r="AD488">
            <v>24.192</v>
          </cell>
          <cell r="AE488">
            <v>24.192</v>
          </cell>
          <cell r="AF488">
            <v>96.031999999999996</v>
          </cell>
          <cell r="AG488">
            <v>0</v>
          </cell>
          <cell r="AH488">
            <v>0</v>
          </cell>
          <cell r="AI488">
            <v>0</v>
          </cell>
          <cell r="AJ488">
            <v>0</v>
          </cell>
          <cell r="AK488">
            <v>0</v>
          </cell>
          <cell r="AL488">
            <v>0</v>
          </cell>
          <cell r="AM488">
            <v>0</v>
          </cell>
          <cell r="AN488">
            <v>0</v>
          </cell>
          <cell r="AO488">
            <v>0</v>
          </cell>
          <cell r="AP488">
            <v>0</v>
          </cell>
          <cell r="AQ488">
            <v>0</v>
          </cell>
          <cell r="AR488">
            <v>96.031999999999996</v>
          </cell>
          <cell r="AS488">
            <v>96.031999999999996</v>
          </cell>
          <cell r="AT488">
            <v>246.636</v>
          </cell>
          <cell r="AU488" t="str">
            <v>JUN/12</v>
          </cell>
          <cell r="AV488" t="str">
            <v>José Luis de Oliveira Brasil</v>
          </cell>
        </row>
        <row r="489">
          <cell r="A489" t="str">
            <v>2846/11</v>
          </cell>
          <cell r="B489" t="str">
            <v>Desenvolvimento do Novo Sistema Corporativo</v>
          </cell>
          <cell r="C489" t="str">
            <v>PEP</v>
          </cell>
          <cell r="D489">
            <v>19</v>
          </cell>
          <cell r="E489">
            <v>681</v>
          </cell>
          <cell r="F489">
            <v>0</v>
          </cell>
          <cell r="G489">
            <v>0</v>
          </cell>
          <cell r="H489">
            <v>0</v>
          </cell>
          <cell r="I489">
            <v>0</v>
          </cell>
          <cell r="J489">
            <v>0</v>
          </cell>
          <cell r="K489">
            <v>0</v>
          </cell>
          <cell r="L489">
            <v>0</v>
          </cell>
          <cell r="M489">
            <v>0</v>
          </cell>
          <cell r="N489">
            <v>0</v>
          </cell>
          <cell r="O489">
            <v>0</v>
          </cell>
          <cell r="P489">
            <v>700</v>
          </cell>
          <cell r="Q489">
            <v>700</v>
          </cell>
          <cell r="R489">
            <v>20.57</v>
          </cell>
          <cell r="S489">
            <v>0</v>
          </cell>
          <cell r="T489">
            <v>59.29</v>
          </cell>
          <cell r="U489">
            <v>21.54</v>
          </cell>
          <cell r="V489">
            <v>0</v>
          </cell>
          <cell r="W489">
            <v>50.159199999999998</v>
          </cell>
          <cell r="X489">
            <v>0</v>
          </cell>
          <cell r="Y489">
            <v>0</v>
          </cell>
          <cell r="Z489">
            <v>0</v>
          </cell>
          <cell r="AA489">
            <v>0</v>
          </cell>
          <cell r="AB489">
            <v>0</v>
          </cell>
          <cell r="AC489">
            <v>0</v>
          </cell>
          <cell r="AD489">
            <v>151.5592</v>
          </cell>
          <cell r="AE489">
            <v>151.5592</v>
          </cell>
          <cell r="AF489">
            <v>27.071999999999999</v>
          </cell>
          <cell r="AG489">
            <v>0</v>
          </cell>
          <cell r="AH489">
            <v>0</v>
          </cell>
          <cell r="AI489">
            <v>0</v>
          </cell>
          <cell r="AJ489">
            <v>57.6464</v>
          </cell>
          <cell r="AK489">
            <v>0</v>
          </cell>
          <cell r="AL489">
            <v>0</v>
          </cell>
          <cell r="AM489">
            <v>0</v>
          </cell>
          <cell r="AN489">
            <v>0</v>
          </cell>
          <cell r="AO489">
            <v>0</v>
          </cell>
          <cell r="AP489">
            <v>0</v>
          </cell>
          <cell r="AQ489">
            <v>0</v>
          </cell>
          <cell r="AR489">
            <v>84.718400000000003</v>
          </cell>
          <cell r="AS489">
            <v>84.718400000000003</v>
          </cell>
          <cell r="AT489">
            <v>700.00000000000011</v>
          </cell>
          <cell r="AU489" t="str">
            <v>JUN/12</v>
          </cell>
          <cell r="AV489" t="str">
            <v>José Luis de Oliveira Brasil</v>
          </cell>
        </row>
        <row r="490">
          <cell r="A490" t="str">
            <v>2847/11</v>
          </cell>
          <cell r="B490" t="str">
            <v>Desenvolvimento e Melhorias na Transmissão</v>
          </cell>
          <cell r="C490" t="str">
            <v>PEP</v>
          </cell>
          <cell r="D490">
            <v>34.799999999999997</v>
          </cell>
          <cell r="E490">
            <v>19.8</v>
          </cell>
          <cell r="F490">
            <v>19.8</v>
          </cell>
          <cell r="G490">
            <v>19.8</v>
          </cell>
          <cell r="H490">
            <v>105.2</v>
          </cell>
          <cell r="I490">
            <v>105.2</v>
          </cell>
          <cell r="J490">
            <v>105.2</v>
          </cell>
          <cell r="K490">
            <v>90.2</v>
          </cell>
          <cell r="L490">
            <v>0</v>
          </cell>
          <cell r="M490">
            <v>0</v>
          </cell>
          <cell r="N490">
            <v>0</v>
          </cell>
          <cell r="O490">
            <v>0</v>
          </cell>
          <cell r="P490">
            <v>304.60000000000002</v>
          </cell>
          <cell r="Q490">
            <v>500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500</v>
          </cell>
          <cell r="AG490">
            <v>0</v>
          </cell>
          <cell r="AH490">
            <v>0</v>
          </cell>
          <cell r="AI490">
            <v>0</v>
          </cell>
          <cell r="AJ490">
            <v>0</v>
          </cell>
          <cell r="AK490">
            <v>0</v>
          </cell>
          <cell r="AL490">
            <v>0</v>
          </cell>
          <cell r="AM490">
            <v>0</v>
          </cell>
          <cell r="AN490">
            <v>0</v>
          </cell>
          <cell r="AO490">
            <v>0</v>
          </cell>
          <cell r="AP490">
            <v>0</v>
          </cell>
          <cell r="AQ490">
            <v>0</v>
          </cell>
          <cell r="AR490">
            <v>500</v>
          </cell>
          <cell r="AS490">
            <v>500</v>
          </cell>
          <cell r="AT490">
            <v>500</v>
          </cell>
          <cell r="AU490" t="str">
            <v>JUN/12</v>
          </cell>
          <cell r="AV490" t="str">
            <v>José Luis de Oliveira Brasil</v>
          </cell>
        </row>
        <row r="491">
          <cell r="A491" t="str">
            <v>2848/11</v>
          </cell>
          <cell r="B491" t="str">
            <v>Desenvolvimento e Versionamento de Novos Sistemas - GEO</v>
          </cell>
          <cell r="C491" t="str">
            <v>PEP</v>
          </cell>
          <cell r="D491">
            <v>30.5</v>
          </cell>
          <cell r="E491">
            <v>30.5</v>
          </cell>
          <cell r="F491">
            <v>41.5</v>
          </cell>
          <cell r="G491">
            <v>30.5</v>
          </cell>
          <cell r="H491">
            <v>30.5</v>
          </cell>
          <cell r="I491">
            <v>30.5</v>
          </cell>
          <cell r="J491">
            <v>30.5</v>
          </cell>
          <cell r="K491">
            <v>11.499709999999999</v>
          </cell>
          <cell r="L491">
            <v>32.000140000000002</v>
          </cell>
          <cell r="M491">
            <v>32.000150000000005</v>
          </cell>
          <cell r="N491">
            <v>0</v>
          </cell>
          <cell r="O491">
            <v>0</v>
          </cell>
          <cell r="P491">
            <v>194</v>
          </cell>
          <cell r="Q491">
            <v>300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224.99972</v>
          </cell>
          <cell r="AG491">
            <v>0</v>
          </cell>
          <cell r="AH491">
            <v>64.000290000000007</v>
          </cell>
          <cell r="AI491">
            <v>0</v>
          </cell>
          <cell r="AJ491">
            <v>0</v>
          </cell>
          <cell r="AK491">
            <v>0</v>
          </cell>
          <cell r="AL491">
            <v>0</v>
          </cell>
          <cell r="AM491">
            <v>0</v>
          </cell>
          <cell r="AN491">
            <v>0</v>
          </cell>
          <cell r="AO491">
            <v>0</v>
          </cell>
          <cell r="AP491">
            <v>0</v>
          </cell>
          <cell r="AQ491">
            <v>0</v>
          </cell>
          <cell r="AR491">
            <v>289.00001000000003</v>
          </cell>
          <cell r="AS491">
            <v>289.00000999999997</v>
          </cell>
          <cell r="AT491">
            <v>300</v>
          </cell>
          <cell r="AU491" t="str">
            <v>JUN/12</v>
          </cell>
          <cell r="AV491" t="str">
            <v>José Luis de Oliveira Brasil</v>
          </cell>
        </row>
        <row r="492">
          <cell r="A492" t="str">
            <v>2849/11</v>
          </cell>
          <cell r="B492" t="str">
            <v>Desenvolvimento Novo Sistema Corporativo - GEO</v>
          </cell>
          <cell r="C492" t="str">
            <v>PEP</v>
          </cell>
          <cell r="D492">
            <v>50</v>
          </cell>
          <cell r="E492">
            <v>57.974000000000004</v>
          </cell>
          <cell r="F492">
            <v>50</v>
          </cell>
          <cell r="G492">
            <v>50</v>
          </cell>
          <cell r="H492">
            <v>50</v>
          </cell>
          <cell r="I492">
            <v>50</v>
          </cell>
          <cell r="J492">
            <v>50</v>
          </cell>
          <cell r="K492">
            <v>37</v>
          </cell>
          <cell r="L492">
            <v>0</v>
          </cell>
          <cell r="M492">
            <v>0</v>
          </cell>
          <cell r="N492">
            <v>0</v>
          </cell>
          <cell r="O492">
            <v>0</v>
          </cell>
          <cell r="P492">
            <v>307.97399999999999</v>
          </cell>
          <cell r="Q492">
            <v>394.97399999999999</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274.99959000000001</v>
          </cell>
          <cell r="AG492">
            <v>0</v>
          </cell>
          <cell r="AH492">
            <v>0</v>
          </cell>
          <cell r="AI492">
            <v>0</v>
          </cell>
          <cell r="AJ492">
            <v>0</v>
          </cell>
          <cell r="AK492">
            <v>0</v>
          </cell>
          <cell r="AL492">
            <v>0</v>
          </cell>
          <cell r="AM492">
            <v>112.00058</v>
          </cell>
          <cell r="AN492">
            <v>0</v>
          </cell>
          <cell r="AO492">
            <v>0</v>
          </cell>
          <cell r="AP492">
            <v>0</v>
          </cell>
          <cell r="AQ492">
            <v>0</v>
          </cell>
          <cell r="AR492">
            <v>274.99959000000001</v>
          </cell>
          <cell r="AS492">
            <v>387.00017000000003</v>
          </cell>
          <cell r="AT492">
            <v>394.97399999999999</v>
          </cell>
          <cell r="AU492" t="str">
            <v>JUN/12</v>
          </cell>
          <cell r="AV492" t="str">
            <v>José Luis de Oliveira Brasil</v>
          </cell>
        </row>
        <row r="493">
          <cell r="A493" t="str">
            <v>2850/11</v>
          </cell>
          <cell r="B493" t="str">
            <v>Ferramentas e Equipamentos - MGNT/2011</v>
          </cell>
          <cell r="C493" t="str">
            <v>PEP</v>
          </cell>
          <cell r="D493">
            <v>0</v>
          </cell>
          <cell r="E493">
            <v>0</v>
          </cell>
          <cell r="F493">
            <v>0</v>
          </cell>
          <cell r="G493">
            <v>0</v>
          </cell>
          <cell r="H493">
            <v>0</v>
          </cell>
          <cell r="I493">
            <v>2</v>
          </cell>
          <cell r="J493">
            <v>0</v>
          </cell>
          <cell r="K493">
            <v>20.5</v>
          </cell>
          <cell r="L493">
            <v>0</v>
          </cell>
          <cell r="M493">
            <v>0</v>
          </cell>
          <cell r="N493">
            <v>0</v>
          </cell>
          <cell r="O493">
            <v>0.6</v>
          </cell>
          <cell r="P493">
            <v>2</v>
          </cell>
          <cell r="Q493">
            <v>23.099999999999998</v>
          </cell>
          <cell r="R493">
            <v>0</v>
          </cell>
          <cell r="S493">
            <v>0</v>
          </cell>
          <cell r="T493">
            <v>0</v>
          </cell>
          <cell r="U493">
            <v>0</v>
          </cell>
          <cell r="V493">
            <v>0</v>
          </cell>
          <cell r="W493">
            <v>2</v>
          </cell>
          <cell r="X493">
            <v>0</v>
          </cell>
          <cell r="Y493">
            <v>0</v>
          </cell>
          <cell r="Z493">
            <v>0</v>
          </cell>
          <cell r="AA493">
            <v>0</v>
          </cell>
          <cell r="AB493">
            <v>0</v>
          </cell>
          <cell r="AC493">
            <v>0</v>
          </cell>
          <cell r="AD493">
            <v>2</v>
          </cell>
          <cell r="AE493">
            <v>2</v>
          </cell>
          <cell r="AF493">
            <v>0</v>
          </cell>
          <cell r="AG493">
            <v>0</v>
          </cell>
          <cell r="AH493">
            <v>0</v>
          </cell>
          <cell r="AI493">
            <v>0</v>
          </cell>
          <cell r="AJ493">
            <v>0</v>
          </cell>
          <cell r="AK493">
            <v>0</v>
          </cell>
          <cell r="AL493">
            <v>0</v>
          </cell>
          <cell r="AM493">
            <v>0</v>
          </cell>
          <cell r="AN493">
            <v>11.439860000000001</v>
          </cell>
          <cell r="AO493">
            <v>0</v>
          </cell>
          <cell r="AP493">
            <v>0</v>
          </cell>
          <cell r="AQ493">
            <v>0</v>
          </cell>
          <cell r="AR493">
            <v>0</v>
          </cell>
          <cell r="AS493">
            <v>11.439860000000001</v>
          </cell>
          <cell r="AT493">
            <v>23.1</v>
          </cell>
          <cell r="AU493" t="str">
            <v>JUN/12</v>
          </cell>
          <cell r="AV493" t="str">
            <v>Sérgio Teixeira de Castro</v>
          </cell>
        </row>
        <row r="494">
          <cell r="A494" t="str">
            <v>2851/11</v>
          </cell>
          <cell r="B494" t="str">
            <v>Ferramentas e Equipamentos - MGOE/2011</v>
          </cell>
          <cell r="C494" t="str">
            <v>PEP</v>
          </cell>
          <cell r="D494">
            <v>0</v>
          </cell>
          <cell r="E494">
            <v>0</v>
          </cell>
          <cell r="F494">
            <v>0</v>
          </cell>
          <cell r="G494">
            <v>1.4313199999999999</v>
          </cell>
          <cell r="H494">
            <v>0</v>
          </cell>
          <cell r="I494">
            <v>0</v>
          </cell>
          <cell r="J494">
            <v>0</v>
          </cell>
          <cell r="K494">
            <v>44.725660000000005</v>
          </cell>
          <cell r="L494">
            <v>0</v>
          </cell>
          <cell r="M494">
            <v>0</v>
          </cell>
          <cell r="N494">
            <v>3.6</v>
          </cell>
          <cell r="O494">
            <v>18.167619999999999</v>
          </cell>
          <cell r="P494">
            <v>1.4313199999999999</v>
          </cell>
          <cell r="Q494">
            <v>67.924599999999998</v>
          </cell>
          <cell r="R494">
            <v>0</v>
          </cell>
          <cell r="S494">
            <v>0</v>
          </cell>
          <cell r="T494">
            <v>0</v>
          </cell>
          <cell r="U494">
            <v>1.4179999999999999</v>
          </cell>
          <cell r="V494">
            <v>0</v>
          </cell>
          <cell r="W494">
            <v>0</v>
          </cell>
          <cell r="X494">
            <v>0</v>
          </cell>
          <cell r="Y494">
            <v>0</v>
          </cell>
          <cell r="Z494">
            <v>0</v>
          </cell>
          <cell r="AA494">
            <v>0</v>
          </cell>
          <cell r="AB494">
            <v>0</v>
          </cell>
          <cell r="AC494">
            <v>0</v>
          </cell>
          <cell r="AD494">
            <v>1.4179999999999999</v>
          </cell>
          <cell r="AE494">
            <v>1.4179999999999999</v>
          </cell>
          <cell r="AF494">
            <v>0</v>
          </cell>
          <cell r="AG494">
            <v>0</v>
          </cell>
          <cell r="AH494">
            <v>0</v>
          </cell>
          <cell r="AI494">
            <v>9.4499999999999993</v>
          </cell>
          <cell r="AJ494">
            <v>0</v>
          </cell>
          <cell r="AK494">
            <v>0</v>
          </cell>
          <cell r="AL494">
            <v>37.333260000000003</v>
          </cell>
          <cell r="AM494">
            <v>0</v>
          </cell>
          <cell r="AN494">
            <v>0</v>
          </cell>
          <cell r="AO494">
            <v>0</v>
          </cell>
          <cell r="AP494">
            <v>0</v>
          </cell>
          <cell r="AQ494">
            <v>0</v>
          </cell>
          <cell r="AR494">
            <v>9.4499999999999993</v>
          </cell>
          <cell r="AS494">
            <v>46.783259999999999</v>
          </cell>
          <cell r="AT494">
            <v>67.924599999999998</v>
          </cell>
          <cell r="AU494" t="str">
            <v>JUN/12</v>
          </cell>
          <cell r="AV494" t="str">
            <v>Jader Fernando Rodrigues do Nascimento</v>
          </cell>
        </row>
        <row r="495">
          <cell r="A495" t="str">
            <v>2852/11</v>
          </cell>
          <cell r="B495" t="str">
            <v>Modernização do Data Center - Cemig</v>
          </cell>
          <cell r="C495" t="str">
            <v>PEP</v>
          </cell>
          <cell r="D495">
            <v>0</v>
          </cell>
          <cell r="E495">
            <v>0</v>
          </cell>
          <cell r="F495">
            <v>0</v>
          </cell>
          <cell r="G495">
            <v>600</v>
          </cell>
          <cell r="H495">
            <v>0</v>
          </cell>
          <cell r="I495">
            <v>0</v>
          </cell>
          <cell r="J495">
            <v>0</v>
          </cell>
          <cell r="K495">
            <v>0</v>
          </cell>
          <cell r="L495">
            <v>0</v>
          </cell>
          <cell r="M495">
            <v>0</v>
          </cell>
          <cell r="N495">
            <v>0</v>
          </cell>
          <cell r="O495">
            <v>0</v>
          </cell>
          <cell r="P495">
            <v>600</v>
          </cell>
          <cell r="Q495">
            <v>600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600</v>
          </cell>
          <cell r="AU495" t="str">
            <v>JUN/12</v>
          </cell>
          <cell r="AV495" t="str">
            <v/>
          </cell>
        </row>
        <row r="496">
          <cell r="A496" t="str">
            <v>2853/11</v>
          </cell>
          <cell r="B496" t="str">
            <v>Ferramentas e Equipamentos - MGTA/2011</v>
          </cell>
          <cell r="C496" t="str">
            <v>PEP</v>
          </cell>
          <cell r="D496">
            <v>5.22</v>
          </cell>
          <cell r="E496">
            <v>0</v>
          </cell>
          <cell r="F496">
            <v>0</v>
          </cell>
          <cell r="G496">
            <v>0</v>
          </cell>
          <cell r="H496">
            <v>0</v>
          </cell>
          <cell r="I496">
            <v>37.923019999999994</v>
          </cell>
          <cell r="J496">
            <v>3.91</v>
          </cell>
          <cell r="K496">
            <v>0</v>
          </cell>
          <cell r="L496">
            <v>0</v>
          </cell>
          <cell r="M496">
            <v>0</v>
          </cell>
          <cell r="N496">
            <v>0</v>
          </cell>
          <cell r="O496">
            <v>55.85698</v>
          </cell>
          <cell r="P496">
            <v>43.14302</v>
          </cell>
          <cell r="Q496">
            <v>102.91000000000001</v>
          </cell>
          <cell r="R496">
            <v>5.22</v>
          </cell>
          <cell r="S496">
            <v>0</v>
          </cell>
          <cell r="T496">
            <v>0</v>
          </cell>
          <cell r="U496">
            <v>0</v>
          </cell>
          <cell r="V496">
            <v>33.936790000000002</v>
          </cell>
          <cell r="W496">
            <v>0</v>
          </cell>
          <cell r="X496">
            <v>0</v>
          </cell>
          <cell r="Y496">
            <v>0</v>
          </cell>
          <cell r="Z496">
            <v>0</v>
          </cell>
          <cell r="AA496">
            <v>0</v>
          </cell>
          <cell r="AB496">
            <v>0</v>
          </cell>
          <cell r="AC496">
            <v>0</v>
          </cell>
          <cell r="AD496">
            <v>39.156790000000001</v>
          </cell>
          <cell r="AE496">
            <v>39.156790000000001</v>
          </cell>
          <cell r="AF496">
            <v>0</v>
          </cell>
          <cell r="AG496">
            <v>0</v>
          </cell>
          <cell r="AH496">
            <v>0</v>
          </cell>
          <cell r="AI496">
            <v>0</v>
          </cell>
          <cell r="AJ496">
            <v>0</v>
          </cell>
          <cell r="AK496">
            <v>0</v>
          </cell>
          <cell r="AL496">
            <v>2.645</v>
          </cell>
          <cell r="AM496">
            <v>42.2</v>
          </cell>
          <cell r="AN496">
            <v>0</v>
          </cell>
          <cell r="AO496">
            <v>0</v>
          </cell>
          <cell r="AP496">
            <v>0</v>
          </cell>
          <cell r="AQ496">
            <v>0</v>
          </cell>
          <cell r="AR496">
            <v>0</v>
          </cell>
          <cell r="AS496">
            <v>44.845000000000006</v>
          </cell>
          <cell r="AT496">
            <v>102.91</v>
          </cell>
          <cell r="AU496" t="str">
            <v>JUN/12</v>
          </cell>
          <cell r="AV496" t="str">
            <v>Jarbas Oliveira de Carvalho</v>
          </cell>
        </row>
        <row r="497">
          <cell r="A497" t="str">
            <v>2854/11</v>
          </cell>
          <cell r="B497" t="str">
            <v>Termovisor para Inspeções em LT</v>
          </cell>
          <cell r="C497" t="str">
            <v>PEP</v>
          </cell>
          <cell r="D497">
            <v>0</v>
          </cell>
          <cell r="E497">
            <v>0</v>
          </cell>
          <cell r="F497">
            <v>0</v>
          </cell>
          <cell r="G497">
            <v>400</v>
          </cell>
          <cell r="H497">
            <v>600</v>
          </cell>
          <cell r="I497">
            <v>0</v>
          </cell>
          <cell r="J497">
            <v>0</v>
          </cell>
          <cell r="K497">
            <v>0</v>
          </cell>
          <cell r="L497">
            <v>0</v>
          </cell>
          <cell r="M497">
            <v>0</v>
          </cell>
          <cell r="N497">
            <v>0</v>
          </cell>
          <cell r="O497">
            <v>0</v>
          </cell>
          <cell r="P497">
            <v>1000</v>
          </cell>
          <cell r="Q497">
            <v>1000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837.58180000000004</v>
          </cell>
          <cell r="AJ497">
            <v>0</v>
          </cell>
          <cell r="AK497">
            <v>0</v>
          </cell>
          <cell r="AL497">
            <v>0</v>
          </cell>
          <cell r="AM497">
            <v>0</v>
          </cell>
          <cell r="AN497">
            <v>0</v>
          </cell>
          <cell r="AO497">
            <v>0</v>
          </cell>
          <cell r="AP497">
            <v>0</v>
          </cell>
          <cell r="AQ497">
            <v>0</v>
          </cell>
          <cell r="AR497">
            <v>837.58180000000004</v>
          </cell>
          <cell r="AS497">
            <v>837.58180000000004</v>
          </cell>
          <cell r="AT497">
            <v>1000</v>
          </cell>
          <cell r="AU497" t="str">
            <v>JUN/12</v>
          </cell>
          <cell r="AV497" t="str">
            <v/>
          </cell>
        </row>
        <row r="498">
          <cell r="A498" t="str">
            <v>2855/11</v>
          </cell>
          <cell r="B498" t="str">
            <v>Ferramentas e Equipamentos - MGCS/2011</v>
          </cell>
          <cell r="C498" t="str">
            <v>PEP</v>
          </cell>
          <cell r="D498">
            <v>0</v>
          </cell>
          <cell r="E498">
            <v>0</v>
          </cell>
          <cell r="F498">
            <v>0.6</v>
          </cell>
          <cell r="G498">
            <v>4.4541199999999996</v>
          </cell>
          <cell r="H498">
            <v>2.7377800000000003</v>
          </cell>
          <cell r="I498">
            <v>38.487499999999997</v>
          </cell>
          <cell r="J498">
            <v>46.831480000000006</v>
          </cell>
          <cell r="K498">
            <v>23.3</v>
          </cell>
          <cell r="L498">
            <v>4.5151199999999996</v>
          </cell>
          <cell r="M498">
            <v>0</v>
          </cell>
          <cell r="N498">
            <v>13.31616</v>
          </cell>
          <cell r="O498">
            <v>0</v>
          </cell>
          <cell r="P498">
            <v>46.279399999999995</v>
          </cell>
          <cell r="Q498">
            <v>134.24216000000001</v>
          </cell>
          <cell r="R498">
            <v>0</v>
          </cell>
          <cell r="S498">
            <v>0</v>
          </cell>
          <cell r="T498">
            <v>0.6</v>
          </cell>
          <cell r="U498">
            <v>1.7389999999999999</v>
          </cell>
          <cell r="V498">
            <v>2.7377799999999999</v>
          </cell>
          <cell r="W498">
            <v>38.487499999999983</v>
          </cell>
          <cell r="X498">
            <v>0</v>
          </cell>
          <cell r="Y498">
            <v>0</v>
          </cell>
          <cell r="Z498">
            <v>0</v>
          </cell>
          <cell r="AA498">
            <v>0</v>
          </cell>
          <cell r="AB498">
            <v>0</v>
          </cell>
          <cell r="AC498">
            <v>0</v>
          </cell>
          <cell r="AD498">
            <v>43.564279999999982</v>
          </cell>
          <cell r="AE498">
            <v>43.564279999999982</v>
          </cell>
          <cell r="AF498">
            <v>0</v>
          </cell>
          <cell r="AG498">
            <v>0</v>
          </cell>
          <cell r="AH498">
            <v>0</v>
          </cell>
          <cell r="AI498">
            <v>2.7151199999999998</v>
          </cell>
          <cell r="AJ498">
            <v>3.54</v>
          </cell>
          <cell r="AK498">
            <v>0.3</v>
          </cell>
          <cell r="AL498">
            <v>15.7454</v>
          </cell>
          <cell r="AM498">
            <v>28.763739999999999</v>
          </cell>
          <cell r="AN498">
            <v>0</v>
          </cell>
          <cell r="AO498">
            <v>0</v>
          </cell>
          <cell r="AP498">
            <v>14.23</v>
          </cell>
          <cell r="AQ498">
            <v>4.4000000000000004</v>
          </cell>
          <cell r="AR498">
            <v>6.5551199999999996</v>
          </cell>
          <cell r="AS498">
            <v>69.69426</v>
          </cell>
          <cell r="AT498">
            <v>131.52703999999997</v>
          </cell>
          <cell r="AU498" t="str">
            <v>JUN/12</v>
          </cell>
          <cell r="AV498" t="str">
            <v>Demétrio Alexandre Ferreira</v>
          </cell>
        </row>
        <row r="499">
          <cell r="A499" t="str">
            <v>2857/11</v>
          </cell>
          <cell r="B499" t="str">
            <v>Ferramentas e Equipamentos - MGTA/2011</v>
          </cell>
          <cell r="C499" t="str">
            <v>PEP</v>
          </cell>
          <cell r="D499">
            <v>0</v>
          </cell>
          <cell r="E499">
            <v>1.843</v>
          </cell>
          <cell r="F499">
            <v>0</v>
          </cell>
          <cell r="G499">
            <v>3.6382500000000002</v>
          </cell>
          <cell r="H499">
            <v>0</v>
          </cell>
          <cell r="I499">
            <v>1.3</v>
          </cell>
          <cell r="J499">
            <v>0</v>
          </cell>
          <cell r="K499">
            <v>0</v>
          </cell>
          <cell r="L499">
            <v>14.34075</v>
          </cell>
          <cell r="M499">
            <v>4.2</v>
          </cell>
          <cell r="N499">
            <v>0</v>
          </cell>
          <cell r="O499">
            <v>0</v>
          </cell>
          <cell r="P499">
            <v>6.78125</v>
          </cell>
          <cell r="Q499">
            <v>25.322000000000003</v>
          </cell>
          <cell r="R499">
            <v>0</v>
          </cell>
          <cell r="S499">
            <v>1.843</v>
          </cell>
          <cell r="T499">
            <v>0</v>
          </cell>
          <cell r="U499">
            <v>3.6382500000000002</v>
          </cell>
          <cell r="V499">
            <v>0.17499999999999999</v>
          </cell>
          <cell r="W499">
            <v>1.3</v>
          </cell>
          <cell r="X499">
            <v>0</v>
          </cell>
          <cell r="Y499">
            <v>0</v>
          </cell>
          <cell r="Z499">
            <v>0</v>
          </cell>
          <cell r="AA499">
            <v>0</v>
          </cell>
          <cell r="AB499">
            <v>0</v>
          </cell>
          <cell r="AC499">
            <v>0</v>
          </cell>
          <cell r="AD499">
            <v>6.9562499999999998</v>
          </cell>
          <cell r="AE499">
            <v>6.9562499999999998</v>
          </cell>
          <cell r="AF499">
            <v>0</v>
          </cell>
          <cell r="AG499">
            <v>0</v>
          </cell>
          <cell r="AH499">
            <v>0</v>
          </cell>
          <cell r="AI499">
            <v>0</v>
          </cell>
          <cell r="AJ499">
            <v>0</v>
          </cell>
          <cell r="AK499">
            <v>0</v>
          </cell>
          <cell r="AL499">
            <v>2.46984</v>
          </cell>
          <cell r="AM499">
            <v>0</v>
          </cell>
          <cell r="AN499">
            <v>0</v>
          </cell>
          <cell r="AO499">
            <v>0</v>
          </cell>
          <cell r="AP499">
            <v>0</v>
          </cell>
          <cell r="AQ499">
            <v>9.5574999999999992</v>
          </cell>
          <cell r="AR499">
            <v>0</v>
          </cell>
          <cell r="AS499">
            <v>12.027339999999999</v>
          </cell>
          <cell r="AT499">
            <v>25.321999999999999</v>
          </cell>
          <cell r="AU499" t="str">
            <v>JUN/12</v>
          </cell>
          <cell r="AV499" t="str">
            <v>Márcio José Peres</v>
          </cell>
        </row>
        <row r="500">
          <cell r="A500" t="str">
            <v>2858/11</v>
          </cell>
          <cell r="B500" t="str">
            <v>Recursos Tec. e Infraestrutura p/ a UniverCemig</v>
          </cell>
          <cell r="C500" t="str">
            <v>ORD</v>
          </cell>
          <cell r="D500">
            <v>0</v>
          </cell>
          <cell r="E500">
            <v>0</v>
          </cell>
          <cell r="F500">
            <v>0</v>
          </cell>
          <cell r="G500">
            <v>0</v>
          </cell>
          <cell r="H500">
            <v>700</v>
          </cell>
          <cell r="I500">
            <v>0</v>
          </cell>
          <cell r="J500">
            <v>0</v>
          </cell>
          <cell r="K500">
            <v>0</v>
          </cell>
          <cell r="L500">
            <v>0</v>
          </cell>
          <cell r="M500">
            <v>0</v>
          </cell>
          <cell r="N500">
            <v>0</v>
          </cell>
          <cell r="O500">
            <v>0</v>
          </cell>
          <cell r="P500">
            <v>700</v>
          </cell>
          <cell r="Q500">
            <v>700</v>
          </cell>
          <cell r="R500">
            <v>0</v>
          </cell>
          <cell r="S500">
            <v>0</v>
          </cell>
          <cell r="T500">
            <v>0</v>
          </cell>
          <cell r="U500">
            <v>0</v>
          </cell>
          <cell r="V500">
            <v>4.6900000000000004</v>
          </cell>
          <cell r="W500">
            <v>0</v>
          </cell>
          <cell r="X500">
            <v>0</v>
          </cell>
          <cell r="Y500">
            <v>0</v>
          </cell>
          <cell r="Z500">
            <v>0</v>
          </cell>
          <cell r="AA500">
            <v>0</v>
          </cell>
          <cell r="AB500">
            <v>0</v>
          </cell>
          <cell r="AC500">
            <v>0</v>
          </cell>
          <cell r="AD500">
            <v>4.6900000000000004</v>
          </cell>
          <cell r="AE500">
            <v>4.6900000000000004</v>
          </cell>
          <cell r="AF500">
            <v>0</v>
          </cell>
          <cell r="AG500">
            <v>0</v>
          </cell>
          <cell r="AH500">
            <v>0</v>
          </cell>
          <cell r="AI500">
            <v>0</v>
          </cell>
          <cell r="AJ500">
            <v>0</v>
          </cell>
          <cell r="AK500">
            <v>222.92400000000001</v>
          </cell>
          <cell r="AL500">
            <v>170.75</v>
          </cell>
          <cell r="AM500">
            <v>37.125</v>
          </cell>
          <cell r="AN500">
            <v>0</v>
          </cell>
          <cell r="AO500">
            <v>0</v>
          </cell>
          <cell r="AP500">
            <v>0</v>
          </cell>
          <cell r="AQ500">
            <v>0</v>
          </cell>
          <cell r="AR500">
            <v>222.92400000000001</v>
          </cell>
          <cell r="AS500">
            <v>430.79899999999998</v>
          </cell>
          <cell r="AT500">
            <v>700</v>
          </cell>
          <cell r="AU500" t="str">
            <v>JUN/12</v>
          </cell>
          <cell r="AV500" t="str">
            <v>Recursos Tec. e Infraestrutura p/ a UniverCemig</v>
          </cell>
        </row>
        <row r="501">
          <cell r="A501" t="str">
            <v>2859/11</v>
          </cell>
          <cell r="B501" t="str">
            <v>Recursos Pedagógicos e Instruc. p/ a UniverCemig</v>
          </cell>
          <cell r="C501" t="str">
            <v>ORD</v>
          </cell>
          <cell r="D501">
            <v>0</v>
          </cell>
          <cell r="E501">
            <v>0</v>
          </cell>
          <cell r="F501">
            <v>0</v>
          </cell>
          <cell r="G501">
            <v>0</v>
          </cell>
          <cell r="H501">
            <v>0</v>
          </cell>
          <cell r="I501">
            <v>150</v>
          </cell>
          <cell r="J501">
            <v>0</v>
          </cell>
          <cell r="K501">
            <v>0</v>
          </cell>
          <cell r="L501">
            <v>0</v>
          </cell>
          <cell r="M501">
            <v>0</v>
          </cell>
          <cell r="N501">
            <v>0</v>
          </cell>
          <cell r="O501">
            <v>0</v>
          </cell>
          <cell r="P501">
            <v>150</v>
          </cell>
          <cell r="Q501">
            <v>150</v>
          </cell>
          <cell r="R501">
            <v>0</v>
          </cell>
          <cell r="S501">
            <v>0</v>
          </cell>
          <cell r="T501">
            <v>0</v>
          </cell>
          <cell r="U501">
            <v>0</v>
          </cell>
          <cell r="V501">
            <v>0.73199999999999998</v>
          </cell>
          <cell r="W501">
            <v>0</v>
          </cell>
          <cell r="X501">
            <v>0</v>
          </cell>
          <cell r="Y501">
            <v>0</v>
          </cell>
          <cell r="Z501">
            <v>0</v>
          </cell>
          <cell r="AA501">
            <v>0</v>
          </cell>
          <cell r="AB501">
            <v>0</v>
          </cell>
          <cell r="AC501">
            <v>0</v>
          </cell>
          <cell r="AD501">
            <v>0.73199999999999998</v>
          </cell>
          <cell r="AE501">
            <v>0.73199999999999998</v>
          </cell>
          <cell r="AF501">
            <v>0</v>
          </cell>
          <cell r="AG501">
            <v>0</v>
          </cell>
          <cell r="AH501">
            <v>0</v>
          </cell>
          <cell r="AI501">
            <v>0</v>
          </cell>
          <cell r="AJ501">
            <v>0</v>
          </cell>
          <cell r="AK501">
            <v>0</v>
          </cell>
          <cell r="AL501">
            <v>7.2835400000000003</v>
          </cell>
          <cell r="AM501">
            <v>80.089199999999991</v>
          </cell>
          <cell r="AN501">
            <v>3.23</v>
          </cell>
          <cell r="AO501">
            <v>3.2</v>
          </cell>
          <cell r="AP501">
            <v>5.8129999999999997</v>
          </cell>
          <cell r="AQ501">
            <v>16.841999999999999</v>
          </cell>
          <cell r="AR501">
            <v>0</v>
          </cell>
          <cell r="AS501">
            <v>116.45774</v>
          </cell>
          <cell r="AT501">
            <v>150</v>
          </cell>
          <cell r="AU501" t="str">
            <v>JUN/12</v>
          </cell>
          <cell r="AV501" t="str">
            <v>Recursos Pedagógicos e Instruc. p/ a UniverCemig</v>
          </cell>
        </row>
        <row r="502">
          <cell r="A502" t="str">
            <v>2861/11</v>
          </cell>
          <cell r="B502" t="str">
            <v>Prospecção Tecnológica, Desenvolvimento, Sustentação e Documentação de Sistemas de Engenharia que atendem os processos da empresa Cemig D</v>
          </cell>
          <cell r="C502" t="str">
            <v>PEP</v>
          </cell>
          <cell r="D502">
            <v>0</v>
          </cell>
          <cell r="E502">
            <v>6.2600600000000002</v>
          </cell>
          <cell r="F502">
            <v>0</v>
          </cell>
          <cell r="G502">
            <v>0</v>
          </cell>
          <cell r="H502">
            <v>0</v>
          </cell>
          <cell r="I502">
            <v>0</v>
          </cell>
          <cell r="J502">
            <v>0</v>
          </cell>
          <cell r="K502">
            <v>0</v>
          </cell>
          <cell r="L502">
            <v>16000</v>
          </cell>
          <cell r="M502">
            <v>0</v>
          </cell>
          <cell r="N502">
            <v>0</v>
          </cell>
          <cell r="O502">
            <v>0</v>
          </cell>
          <cell r="P502">
            <v>6.2600600000000002</v>
          </cell>
          <cell r="Q502">
            <v>16006.260060000001</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1239.44301</v>
          </cell>
          <cell r="AK502">
            <v>0</v>
          </cell>
          <cell r="AL502">
            <v>0</v>
          </cell>
          <cell r="AM502">
            <v>0</v>
          </cell>
          <cell r="AN502">
            <v>0</v>
          </cell>
          <cell r="AO502">
            <v>0</v>
          </cell>
          <cell r="AP502">
            <v>0</v>
          </cell>
          <cell r="AQ502">
            <v>0</v>
          </cell>
          <cell r="AR502">
            <v>1239.44301</v>
          </cell>
          <cell r="AS502">
            <v>1239.44301</v>
          </cell>
          <cell r="AT502">
            <v>16006.260060000001</v>
          </cell>
          <cell r="AU502" t="str">
            <v>JUN/12</v>
          </cell>
          <cell r="AV502" t="str">
            <v/>
          </cell>
        </row>
        <row r="503">
          <cell r="A503" t="str">
            <v>2862/11</v>
          </cell>
          <cell r="B503" t="str">
            <v>Adequação do Arranjo de Barras 345 kV</v>
          </cell>
          <cell r="C503" t="str">
            <v>PEP</v>
          </cell>
          <cell r="D503">
            <v>26.313510000000001</v>
          </cell>
          <cell r="E503">
            <v>100.91555000000001</v>
          </cell>
          <cell r="F503">
            <v>7.6927000000000003</v>
          </cell>
          <cell r="G503">
            <v>0</v>
          </cell>
          <cell r="H503">
            <v>15</v>
          </cell>
          <cell r="I503">
            <v>847.77576999999997</v>
          </cell>
          <cell r="J503">
            <v>12.477459999999999</v>
          </cell>
          <cell r="K503">
            <v>478.68063000000001</v>
          </cell>
          <cell r="L503">
            <v>631.81305000000009</v>
          </cell>
          <cell r="M503">
            <v>495.69534000000004</v>
          </cell>
          <cell r="N503">
            <v>406.08451000000002</v>
          </cell>
          <cell r="O503">
            <v>35.290750000000003</v>
          </cell>
          <cell r="P503">
            <v>997.69753000000003</v>
          </cell>
          <cell r="Q503">
            <v>3057.73927</v>
          </cell>
          <cell r="R503">
            <v>26.313510000000001</v>
          </cell>
          <cell r="S503">
            <v>100.91555000000001</v>
          </cell>
          <cell r="T503">
            <v>7.6927000000000003</v>
          </cell>
          <cell r="U503">
            <v>0</v>
          </cell>
          <cell r="V503">
            <v>15</v>
          </cell>
          <cell r="W503">
            <v>438.20841999999999</v>
          </cell>
          <cell r="X503">
            <v>0</v>
          </cell>
          <cell r="Y503">
            <v>0</v>
          </cell>
          <cell r="Z503">
            <v>0</v>
          </cell>
          <cell r="AA503">
            <v>0</v>
          </cell>
          <cell r="AB503">
            <v>0</v>
          </cell>
          <cell r="AC503">
            <v>0</v>
          </cell>
          <cell r="AD503">
            <v>588.13018</v>
          </cell>
          <cell r="AE503">
            <v>588.13018</v>
          </cell>
          <cell r="AF503">
            <v>0</v>
          </cell>
          <cell r="AG503">
            <v>0</v>
          </cell>
          <cell r="AH503">
            <v>0</v>
          </cell>
          <cell r="AI503">
            <v>0</v>
          </cell>
          <cell r="AJ503">
            <v>546.31119999999999</v>
          </cell>
          <cell r="AK503">
            <v>504.14081000000004</v>
          </cell>
          <cell r="AL503">
            <v>530.64</v>
          </cell>
          <cell r="AM503">
            <v>0</v>
          </cell>
          <cell r="AN503">
            <v>68.288899999999998</v>
          </cell>
          <cell r="AO503">
            <v>0</v>
          </cell>
          <cell r="AP503">
            <v>0</v>
          </cell>
          <cell r="AQ503">
            <v>0</v>
          </cell>
          <cell r="AR503">
            <v>1050.45201</v>
          </cell>
          <cell r="AS503">
            <v>1649.3809100000001</v>
          </cell>
          <cell r="AT503">
            <v>2382.3792699999999</v>
          </cell>
          <cell r="AU503" t="str">
            <v>JUN/12</v>
          </cell>
          <cell r="AV503" t="str">
            <v/>
          </cell>
        </row>
        <row r="504">
          <cell r="A504" t="str">
            <v>2863/11</v>
          </cell>
          <cell r="B504" t="str">
            <v>Ferramentas e Equipamentos - MGUT/2011</v>
          </cell>
          <cell r="C504" t="str">
            <v>PEP</v>
          </cell>
          <cell r="D504">
            <v>0</v>
          </cell>
          <cell r="E504">
            <v>0</v>
          </cell>
          <cell r="F504">
            <v>7.9859999999999998</v>
          </cell>
          <cell r="G504">
            <v>4.29</v>
          </cell>
          <cell r="H504">
            <v>6.40428</v>
          </cell>
          <cell r="I504">
            <v>66.216520000000003</v>
          </cell>
          <cell r="J504">
            <v>56.137199999999993</v>
          </cell>
          <cell r="K504">
            <v>0</v>
          </cell>
          <cell r="L504">
            <v>0</v>
          </cell>
          <cell r="M504">
            <v>0</v>
          </cell>
          <cell r="N504">
            <v>0</v>
          </cell>
          <cell r="O504">
            <v>0</v>
          </cell>
          <cell r="P504">
            <v>84.896799999999999</v>
          </cell>
          <cell r="Q504">
            <v>141.03399999999999</v>
          </cell>
          <cell r="R504">
            <v>0</v>
          </cell>
          <cell r="S504">
            <v>0</v>
          </cell>
          <cell r="T504">
            <v>7.9859999999999998</v>
          </cell>
          <cell r="U504">
            <v>4.29</v>
          </cell>
          <cell r="V504">
            <v>6.40428</v>
          </cell>
          <cell r="W504">
            <v>66.216520000000003</v>
          </cell>
          <cell r="X504">
            <v>0</v>
          </cell>
          <cell r="Y504">
            <v>0</v>
          </cell>
          <cell r="Z504">
            <v>0</v>
          </cell>
          <cell r="AA504">
            <v>0</v>
          </cell>
          <cell r="AB504">
            <v>0</v>
          </cell>
          <cell r="AC504">
            <v>0</v>
          </cell>
          <cell r="AD504">
            <v>84.896799999999985</v>
          </cell>
          <cell r="AE504">
            <v>84.896799999999985</v>
          </cell>
          <cell r="AF504">
            <v>0</v>
          </cell>
          <cell r="AG504">
            <v>0</v>
          </cell>
          <cell r="AH504">
            <v>0</v>
          </cell>
          <cell r="AI504">
            <v>0</v>
          </cell>
          <cell r="AJ504">
            <v>0</v>
          </cell>
          <cell r="AK504">
            <v>0</v>
          </cell>
          <cell r="AL504">
            <v>3.1240000000000001</v>
          </cell>
          <cell r="AM504">
            <v>2.875</v>
          </cell>
          <cell r="AN504">
            <v>0</v>
          </cell>
          <cell r="AO504">
            <v>0</v>
          </cell>
          <cell r="AP504">
            <v>0</v>
          </cell>
          <cell r="AQ504">
            <v>0</v>
          </cell>
          <cell r="AR504">
            <v>0</v>
          </cell>
          <cell r="AS504">
            <v>5.9990000000000006</v>
          </cell>
          <cell r="AT504">
            <v>141.03399999999999</v>
          </cell>
          <cell r="AU504" t="str">
            <v>JUN/12</v>
          </cell>
          <cell r="AV504" t="str">
            <v>Ronnie de Lima Diniz</v>
          </cell>
        </row>
        <row r="505">
          <cell r="A505" t="str">
            <v>2864/11</v>
          </cell>
          <cell r="B505" t="str">
            <v>Estação Ambiental Volta Grande - Obras Ambientais - 2011</v>
          </cell>
          <cell r="C505" t="str">
            <v>PEP</v>
          </cell>
          <cell r="D505">
            <v>0</v>
          </cell>
          <cell r="E505">
            <v>0</v>
          </cell>
          <cell r="F505">
            <v>0</v>
          </cell>
          <cell r="G505">
            <v>23.526</v>
          </cell>
          <cell r="H505">
            <v>57.39</v>
          </cell>
          <cell r="I505">
            <v>23.89</v>
          </cell>
          <cell r="J505">
            <v>0</v>
          </cell>
          <cell r="K505">
            <v>0</v>
          </cell>
          <cell r="L505">
            <v>0</v>
          </cell>
          <cell r="M505">
            <v>0</v>
          </cell>
          <cell r="N505">
            <v>0</v>
          </cell>
          <cell r="O505">
            <v>0</v>
          </cell>
          <cell r="P505">
            <v>104.806</v>
          </cell>
          <cell r="Q505">
            <v>104.806</v>
          </cell>
          <cell r="R505">
            <v>0</v>
          </cell>
          <cell r="S505">
            <v>0</v>
          </cell>
          <cell r="T505">
            <v>0</v>
          </cell>
          <cell r="U505">
            <v>23.526</v>
          </cell>
          <cell r="V505">
            <v>57.39</v>
          </cell>
          <cell r="W505">
            <v>0</v>
          </cell>
          <cell r="X505">
            <v>0</v>
          </cell>
          <cell r="Y505">
            <v>0</v>
          </cell>
          <cell r="Z505">
            <v>0</v>
          </cell>
          <cell r="AA505">
            <v>0</v>
          </cell>
          <cell r="AB505">
            <v>0</v>
          </cell>
          <cell r="AC505">
            <v>0</v>
          </cell>
          <cell r="AD505">
            <v>80.915999999999997</v>
          </cell>
          <cell r="AE505">
            <v>80.915999999999997</v>
          </cell>
          <cell r="AF505">
            <v>23.89</v>
          </cell>
          <cell r="AG505">
            <v>0</v>
          </cell>
          <cell r="AH505">
            <v>0</v>
          </cell>
          <cell r="AI505">
            <v>0</v>
          </cell>
          <cell r="AJ505">
            <v>0</v>
          </cell>
          <cell r="AK505">
            <v>0</v>
          </cell>
          <cell r="AL505">
            <v>0</v>
          </cell>
          <cell r="AM505">
            <v>0</v>
          </cell>
          <cell r="AN505">
            <v>0</v>
          </cell>
          <cell r="AO505">
            <v>0</v>
          </cell>
          <cell r="AP505">
            <v>0</v>
          </cell>
          <cell r="AQ505">
            <v>0</v>
          </cell>
          <cell r="AR505">
            <v>23.89</v>
          </cell>
          <cell r="AS505">
            <v>23.89</v>
          </cell>
          <cell r="AT505">
            <v>104.80752</v>
          </cell>
          <cell r="AU505" t="str">
            <v>JUN/12</v>
          </cell>
          <cell r="AV505" t="str">
            <v/>
          </cell>
        </row>
        <row r="506">
          <cell r="A506" t="str">
            <v>2865/11</v>
          </cell>
          <cell r="B506" t="str">
            <v>Implantação da SE Móvel Vila do Conde</v>
          </cell>
          <cell r="C506" t="str">
            <v>PEP</v>
          </cell>
          <cell r="D506">
            <v>47.326329999999999</v>
          </cell>
          <cell r="E506">
            <v>47.326329999999999</v>
          </cell>
          <cell r="F506">
            <v>47.326339999999995</v>
          </cell>
          <cell r="G506">
            <v>47.326329999999999</v>
          </cell>
          <cell r="H506">
            <v>47.326329999999999</v>
          </cell>
          <cell r="I506">
            <v>47.326329999999999</v>
          </cell>
          <cell r="J506">
            <v>47.326329999999999</v>
          </cell>
          <cell r="K506">
            <v>47.326329999999999</v>
          </cell>
          <cell r="L506">
            <v>47.326339999999995</v>
          </cell>
          <cell r="M506">
            <v>47.326329999999999</v>
          </cell>
          <cell r="N506">
            <v>47.326329999999999</v>
          </cell>
          <cell r="O506">
            <v>47.326329999999999</v>
          </cell>
          <cell r="P506">
            <v>283.95799000000005</v>
          </cell>
          <cell r="Q506">
            <v>567.9159800000001</v>
          </cell>
          <cell r="R506">
            <v>88.255119999999991</v>
          </cell>
          <cell r="S506">
            <v>12.824170000000001</v>
          </cell>
          <cell r="T506">
            <v>18.59817</v>
          </cell>
          <cell r="U506">
            <v>12.66403</v>
          </cell>
          <cell r="V506">
            <v>228.32457000000002</v>
          </cell>
          <cell r="W506">
            <v>30.250600000000006</v>
          </cell>
          <cell r="X506">
            <v>0</v>
          </cell>
          <cell r="Y506">
            <v>0</v>
          </cell>
          <cell r="Z506">
            <v>0</v>
          </cell>
          <cell r="AA506">
            <v>0</v>
          </cell>
          <cell r="AB506">
            <v>0</v>
          </cell>
          <cell r="AC506">
            <v>0</v>
          </cell>
          <cell r="AD506">
            <v>390.91665999999998</v>
          </cell>
          <cell r="AE506">
            <v>390.91665999999998</v>
          </cell>
          <cell r="AF506">
            <v>0</v>
          </cell>
          <cell r="AG506">
            <v>0</v>
          </cell>
          <cell r="AH506">
            <v>0</v>
          </cell>
          <cell r="AI506">
            <v>0</v>
          </cell>
          <cell r="AJ506">
            <v>0</v>
          </cell>
          <cell r="AK506">
            <v>0</v>
          </cell>
          <cell r="AL506">
            <v>0</v>
          </cell>
          <cell r="AM506">
            <v>0</v>
          </cell>
          <cell r="AN506">
            <v>0</v>
          </cell>
          <cell r="AO506">
            <v>0</v>
          </cell>
          <cell r="AP506">
            <v>0</v>
          </cell>
          <cell r="AQ506">
            <v>0</v>
          </cell>
          <cell r="AR506">
            <v>0</v>
          </cell>
          <cell r="AS506">
            <v>0</v>
          </cell>
          <cell r="AT506">
            <v>567.91597999999999</v>
          </cell>
          <cell r="AU506" t="str">
            <v>JUN/12</v>
          </cell>
          <cell r="AV506" t="str">
            <v>Ricardo José Charbel</v>
          </cell>
        </row>
        <row r="507">
          <cell r="A507" t="str">
            <v>2866/11</v>
          </cell>
          <cell r="B507" t="str">
            <v>Regulação, Automação e Proteção - MG/UT/2011</v>
          </cell>
          <cell r="C507" t="str">
            <v>PEP</v>
          </cell>
          <cell r="D507">
            <v>0</v>
          </cell>
          <cell r="E507">
            <v>0.90600000000000003</v>
          </cell>
          <cell r="F507">
            <v>0</v>
          </cell>
          <cell r="G507">
            <v>0</v>
          </cell>
          <cell r="H507">
            <v>0</v>
          </cell>
          <cell r="I507">
            <v>11.997</v>
          </cell>
          <cell r="J507">
            <v>198.36</v>
          </cell>
          <cell r="K507">
            <v>0</v>
          </cell>
          <cell r="L507">
            <v>0</v>
          </cell>
          <cell r="M507">
            <v>0</v>
          </cell>
          <cell r="N507">
            <v>0</v>
          </cell>
          <cell r="O507">
            <v>5.19</v>
          </cell>
          <cell r="P507">
            <v>12.903</v>
          </cell>
          <cell r="Q507">
            <v>216.453</v>
          </cell>
          <cell r="R507">
            <v>0</v>
          </cell>
          <cell r="S507">
            <v>0.90600000000000003</v>
          </cell>
          <cell r="T507">
            <v>0</v>
          </cell>
          <cell r="U507">
            <v>0</v>
          </cell>
          <cell r="V507">
            <v>0</v>
          </cell>
          <cell r="W507">
            <v>11.997</v>
          </cell>
          <cell r="X507">
            <v>0</v>
          </cell>
          <cell r="Y507">
            <v>0</v>
          </cell>
          <cell r="Z507">
            <v>0</v>
          </cell>
          <cell r="AA507">
            <v>0</v>
          </cell>
          <cell r="AB507">
            <v>0</v>
          </cell>
          <cell r="AC507">
            <v>0</v>
          </cell>
          <cell r="AD507">
            <v>12.903</v>
          </cell>
          <cell r="AE507">
            <v>12.903</v>
          </cell>
          <cell r="AF507">
            <v>0</v>
          </cell>
          <cell r="AG507">
            <v>0</v>
          </cell>
          <cell r="AH507">
            <v>0</v>
          </cell>
          <cell r="AI507">
            <v>0</v>
          </cell>
          <cell r="AJ507">
            <v>197.45299999999997</v>
          </cell>
          <cell r="AK507">
            <v>0</v>
          </cell>
          <cell r="AL507">
            <v>0</v>
          </cell>
          <cell r="AM507">
            <v>0</v>
          </cell>
          <cell r="AN507">
            <v>0</v>
          </cell>
          <cell r="AO507">
            <v>0</v>
          </cell>
          <cell r="AP507">
            <v>0</v>
          </cell>
          <cell r="AQ507">
            <v>0</v>
          </cell>
          <cell r="AR507">
            <v>197.45299999999997</v>
          </cell>
          <cell r="AS507">
            <v>197.45299999999997</v>
          </cell>
          <cell r="AT507">
            <v>216.453</v>
          </cell>
          <cell r="AU507" t="str">
            <v>JUN/12</v>
          </cell>
          <cell r="AV507" t="str">
            <v>Ronnie de Lima Diniz</v>
          </cell>
        </row>
        <row r="508">
          <cell r="A508" t="str">
            <v>2868/11</v>
          </cell>
          <cell r="B508" t="str">
            <v>CJ Turbinas e Geradores dos Consórcios da DGT</v>
          </cell>
          <cell r="C508" t="str">
            <v>PEP</v>
          </cell>
          <cell r="D508">
            <v>0</v>
          </cell>
          <cell r="E508">
            <v>0</v>
          </cell>
          <cell r="F508">
            <v>0</v>
          </cell>
          <cell r="G508">
            <v>0</v>
          </cell>
          <cell r="H508">
            <v>0</v>
          </cell>
          <cell r="I508">
            <v>0</v>
          </cell>
          <cell r="J508">
            <v>0</v>
          </cell>
          <cell r="K508">
            <v>0</v>
          </cell>
          <cell r="L508">
            <v>0</v>
          </cell>
          <cell r="M508">
            <v>0</v>
          </cell>
          <cell r="N508">
            <v>362.58799999999997</v>
          </cell>
          <cell r="O508">
            <v>0</v>
          </cell>
          <cell r="P508">
            <v>0</v>
          </cell>
          <cell r="Q508">
            <v>362.58799999999997</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0</v>
          </cell>
          <cell r="AS508">
            <v>0</v>
          </cell>
          <cell r="AT508">
            <v>362.58799999999997</v>
          </cell>
          <cell r="AU508" t="str">
            <v>JUN/12</v>
          </cell>
          <cell r="AV508" t="str">
            <v/>
          </cell>
        </row>
        <row r="509">
          <cell r="A509" t="str">
            <v>2874/11</v>
          </cell>
          <cell r="B509" t="str">
            <v>Atualização de Hardware e Software para COS</v>
          </cell>
          <cell r="C509" t="str">
            <v>PEP</v>
          </cell>
          <cell r="D509">
            <v>0</v>
          </cell>
          <cell r="E509">
            <v>9.7210000000000001</v>
          </cell>
          <cell r="F509">
            <v>0</v>
          </cell>
          <cell r="G509">
            <v>69.460239999999999</v>
          </cell>
          <cell r="H509">
            <v>0</v>
          </cell>
          <cell r="I509">
            <v>9.0716999999999999</v>
          </cell>
          <cell r="J509">
            <v>0</v>
          </cell>
          <cell r="K509">
            <v>0</v>
          </cell>
          <cell r="L509">
            <v>0</v>
          </cell>
          <cell r="M509">
            <v>0</v>
          </cell>
          <cell r="N509">
            <v>0</v>
          </cell>
          <cell r="O509">
            <v>233</v>
          </cell>
          <cell r="P509">
            <v>88.252940000000009</v>
          </cell>
          <cell r="Q509">
            <v>321.25293999999997</v>
          </cell>
          <cell r="R509">
            <v>0</v>
          </cell>
          <cell r="S509">
            <v>9.7210000000000001</v>
          </cell>
          <cell r="T509">
            <v>0</v>
          </cell>
          <cell r="U509">
            <v>69.460239999999999</v>
          </cell>
          <cell r="V509">
            <v>0</v>
          </cell>
          <cell r="W509">
            <v>0</v>
          </cell>
          <cell r="X509">
            <v>0</v>
          </cell>
          <cell r="Y509">
            <v>0</v>
          </cell>
          <cell r="Z509">
            <v>0</v>
          </cell>
          <cell r="AA509">
            <v>0</v>
          </cell>
          <cell r="AB509">
            <v>0</v>
          </cell>
          <cell r="AC509">
            <v>0</v>
          </cell>
          <cell r="AD509">
            <v>79.181240000000003</v>
          </cell>
          <cell r="AE509">
            <v>79.181240000000003</v>
          </cell>
          <cell r="AF509">
            <v>0</v>
          </cell>
          <cell r="AG509">
            <v>0</v>
          </cell>
          <cell r="AH509">
            <v>1.91286</v>
          </cell>
          <cell r="AI509">
            <v>0</v>
          </cell>
          <cell r="AJ509">
            <v>0</v>
          </cell>
          <cell r="AK509">
            <v>0</v>
          </cell>
          <cell r="AL509">
            <v>0</v>
          </cell>
          <cell r="AM509">
            <v>0</v>
          </cell>
          <cell r="AN509">
            <v>0</v>
          </cell>
          <cell r="AO509">
            <v>0</v>
          </cell>
          <cell r="AP509">
            <v>0</v>
          </cell>
          <cell r="AQ509">
            <v>0</v>
          </cell>
          <cell r="AR509">
            <v>1.91286</v>
          </cell>
          <cell r="AS509">
            <v>1.91286</v>
          </cell>
          <cell r="AT509">
            <v>321.25293999999997</v>
          </cell>
          <cell r="AU509" t="str">
            <v>JUN/12</v>
          </cell>
          <cell r="AV509" t="str">
            <v/>
          </cell>
        </row>
        <row r="510">
          <cell r="A510" t="str">
            <v>2878/11</v>
          </cell>
          <cell r="B510" t="str">
            <v>Integração UTE Santa Juliana - Fase 2</v>
          </cell>
          <cell r="C510" t="str">
            <v>PEP</v>
          </cell>
          <cell r="D510">
            <v>273.13913000000002</v>
          </cell>
          <cell r="E510">
            <v>273.13909000000001</v>
          </cell>
          <cell r="F510">
            <v>273.13913000000002</v>
          </cell>
          <cell r="G510">
            <v>273.13913000000002</v>
          </cell>
          <cell r="H510">
            <v>339.83246000000003</v>
          </cell>
          <cell r="I510">
            <v>273.13913000000002</v>
          </cell>
          <cell r="J510">
            <v>463.09602999999998</v>
          </cell>
          <cell r="K510">
            <v>273.13909000000001</v>
          </cell>
          <cell r="L510">
            <v>280.70918</v>
          </cell>
          <cell r="M510">
            <v>273.13913000000002</v>
          </cell>
          <cell r="N510">
            <v>273.13909000000001</v>
          </cell>
          <cell r="O510">
            <v>273.13913000000002</v>
          </cell>
          <cell r="P510">
            <v>1705.5280699999998</v>
          </cell>
          <cell r="Q510">
            <v>3541.8897199999997</v>
          </cell>
          <cell r="R510">
            <v>18.231490000000001</v>
          </cell>
          <cell r="S510">
            <v>18.17803</v>
          </cell>
          <cell r="T510">
            <v>10.486610000000001</v>
          </cell>
          <cell r="U510">
            <v>4.9728500000000002</v>
          </cell>
          <cell r="V510">
            <v>24.71536</v>
          </cell>
          <cell r="W510">
            <v>49.580199999999998</v>
          </cell>
          <cell r="X510">
            <v>0</v>
          </cell>
          <cell r="Y510">
            <v>0</v>
          </cell>
          <cell r="Z510">
            <v>0</v>
          </cell>
          <cell r="AA510">
            <v>0</v>
          </cell>
          <cell r="AB510">
            <v>0</v>
          </cell>
          <cell r="AC510">
            <v>0</v>
          </cell>
          <cell r="AD510">
            <v>126.16453999999999</v>
          </cell>
          <cell r="AE510">
            <v>126.16453999999999</v>
          </cell>
          <cell r="AF510">
            <v>0</v>
          </cell>
          <cell r="AG510">
            <v>0</v>
          </cell>
          <cell r="AH510">
            <v>0</v>
          </cell>
          <cell r="AI510">
            <v>0</v>
          </cell>
          <cell r="AJ510">
            <v>45.202469999999998</v>
          </cell>
          <cell r="AK510">
            <v>8.2421699999999998</v>
          </cell>
          <cell r="AL510">
            <v>89.055660000000003</v>
          </cell>
          <cell r="AM510">
            <v>0</v>
          </cell>
          <cell r="AN510">
            <v>7.5700500000000002</v>
          </cell>
          <cell r="AO510">
            <v>0</v>
          </cell>
          <cell r="AP510">
            <v>0</v>
          </cell>
          <cell r="AQ510">
            <v>0</v>
          </cell>
          <cell r="AR510">
            <v>53.44464</v>
          </cell>
          <cell r="AS510">
            <v>150.07035000000002</v>
          </cell>
          <cell r="AT510">
            <v>3277.6693999999998</v>
          </cell>
          <cell r="AU510" t="str">
            <v>JUN/12</v>
          </cell>
          <cell r="AV510" t="str">
            <v>Ricardo José Charbel</v>
          </cell>
        </row>
        <row r="511">
          <cell r="A511" t="str">
            <v>2881/11</v>
          </cell>
          <cell r="B511" t="str">
            <v>Software THERMOFLOW</v>
          </cell>
          <cell r="C511" t="str">
            <v>PEP</v>
          </cell>
          <cell r="D511">
            <v>0</v>
          </cell>
          <cell r="E511">
            <v>0</v>
          </cell>
          <cell r="F511">
            <v>0</v>
          </cell>
          <cell r="G511">
            <v>0</v>
          </cell>
          <cell r="H511">
            <v>0</v>
          </cell>
          <cell r="I511">
            <v>213</v>
          </cell>
          <cell r="J511">
            <v>0</v>
          </cell>
          <cell r="K511">
            <v>0</v>
          </cell>
          <cell r="L511">
            <v>0</v>
          </cell>
          <cell r="M511">
            <v>0</v>
          </cell>
          <cell r="N511">
            <v>0</v>
          </cell>
          <cell r="O511">
            <v>0</v>
          </cell>
          <cell r="P511">
            <v>213</v>
          </cell>
          <cell r="Q511">
            <v>213</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213</v>
          </cell>
          <cell r="AU511" t="str">
            <v>JUN/12</v>
          </cell>
          <cell r="AV511" t="str">
            <v>Software THERMOFLOW</v>
          </cell>
        </row>
        <row r="512">
          <cell r="A512" t="str">
            <v>2882/11</v>
          </cell>
          <cell r="B512" t="str">
            <v>Software WINDPRO</v>
          </cell>
          <cell r="C512" t="str">
            <v>PEP</v>
          </cell>
          <cell r="D512">
            <v>0</v>
          </cell>
          <cell r="E512">
            <v>0</v>
          </cell>
          <cell r="F512">
            <v>0</v>
          </cell>
          <cell r="G512">
            <v>0</v>
          </cell>
          <cell r="H512">
            <v>0</v>
          </cell>
          <cell r="I512">
            <v>65.599999999999994</v>
          </cell>
          <cell r="J512">
            <v>0</v>
          </cell>
          <cell r="K512">
            <v>0</v>
          </cell>
          <cell r="L512">
            <v>0</v>
          </cell>
          <cell r="M512">
            <v>0</v>
          </cell>
          <cell r="N512">
            <v>0</v>
          </cell>
          <cell r="O512">
            <v>0</v>
          </cell>
          <cell r="P512">
            <v>65.599999999999994</v>
          </cell>
          <cell r="Q512">
            <v>65.599999999999994</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65.599999999999994</v>
          </cell>
          <cell r="AU512" t="str">
            <v>JUN/12</v>
          </cell>
          <cell r="AV512" t="str">
            <v>Software WINDPRO</v>
          </cell>
        </row>
        <row r="513">
          <cell r="A513" t="str">
            <v>2883/11</v>
          </cell>
          <cell r="B513" t="str">
            <v>Atendimento à INPAR - Desvio LD Congonhas Nova Lima 4, 138kV</v>
          </cell>
          <cell r="C513" t="str">
            <v>PEP</v>
          </cell>
          <cell r="D513">
            <v>0</v>
          </cell>
          <cell r="E513">
            <v>0</v>
          </cell>
          <cell r="F513">
            <v>0</v>
          </cell>
          <cell r="G513">
            <v>0</v>
          </cell>
          <cell r="H513">
            <v>0</v>
          </cell>
          <cell r="I513">
            <v>0</v>
          </cell>
          <cell r="J513">
            <v>0</v>
          </cell>
          <cell r="K513">
            <v>0</v>
          </cell>
          <cell r="L513">
            <v>95.159499999999994</v>
          </cell>
          <cell r="M513">
            <v>95.159499999999994</v>
          </cell>
          <cell r="N513">
            <v>95.159499999999994</v>
          </cell>
          <cell r="O513">
            <v>95.159499999999994</v>
          </cell>
          <cell r="P513">
            <v>0</v>
          </cell>
          <cell r="Q513">
            <v>380.63799999999998</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t="str">
            <v>JUN/12</v>
          </cell>
          <cell r="AV513" t="str">
            <v/>
          </cell>
        </row>
        <row r="514">
          <cell r="A514" t="str">
            <v>2884/11</v>
          </cell>
          <cell r="B514" t="str">
            <v>Aquisição de Servidores Físicos p/ Ampliação Farm Acesso Remoto</v>
          </cell>
          <cell r="C514" t="str">
            <v>PEP</v>
          </cell>
          <cell r="D514">
            <v>0</v>
          </cell>
          <cell r="E514">
            <v>468</v>
          </cell>
          <cell r="F514">
            <v>0</v>
          </cell>
          <cell r="G514">
            <v>0</v>
          </cell>
          <cell r="H514">
            <v>0</v>
          </cell>
          <cell r="I514">
            <v>0</v>
          </cell>
          <cell r="J514">
            <v>0</v>
          </cell>
          <cell r="K514">
            <v>0</v>
          </cell>
          <cell r="L514">
            <v>0</v>
          </cell>
          <cell r="M514">
            <v>0</v>
          </cell>
          <cell r="N514">
            <v>0</v>
          </cell>
          <cell r="O514">
            <v>0</v>
          </cell>
          <cell r="P514">
            <v>468</v>
          </cell>
          <cell r="Q514">
            <v>468</v>
          </cell>
          <cell r="R514">
            <v>0</v>
          </cell>
          <cell r="S514">
            <v>16.670999999999999</v>
          </cell>
          <cell r="T514">
            <v>0</v>
          </cell>
          <cell r="U514">
            <v>0</v>
          </cell>
          <cell r="V514">
            <v>3.1122199999999998</v>
          </cell>
          <cell r="W514">
            <v>192.71705</v>
          </cell>
          <cell r="X514">
            <v>0</v>
          </cell>
          <cell r="Y514">
            <v>0</v>
          </cell>
          <cell r="Z514">
            <v>0</v>
          </cell>
          <cell r="AA514">
            <v>0</v>
          </cell>
          <cell r="AB514">
            <v>0</v>
          </cell>
          <cell r="AC514">
            <v>0</v>
          </cell>
          <cell r="AD514">
            <v>212.50027</v>
          </cell>
          <cell r="AE514">
            <v>212.50027</v>
          </cell>
          <cell r="AF514">
            <v>0</v>
          </cell>
          <cell r="AG514">
            <v>0</v>
          </cell>
          <cell r="AH514">
            <v>2.7853600000000003</v>
          </cell>
          <cell r="AI514">
            <v>0</v>
          </cell>
          <cell r="AJ514">
            <v>0</v>
          </cell>
          <cell r="AK514">
            <v>0</v>
          </cell>
          <cell r="AL514">
            <v>149.29234</v>
          </cell>
          <cell r="AM514">
            <v>0</v>
          </cell>
          <cell r="AN514">
            <v>0</v>
          </cell>
          <cell r="AO514">
            <v>0</v>
          </cell>
          <cell r="AP514">
            <v>0</v>
          </cell>
          <cell r="AQ514">
            <v>0</v>
          </cell>
          <cell r="AR514">
            <v>2.7853600000000003</v>
          </cell>
          <cell r="AS514">
            <v>152.07769999999999</v>
          </cell>
          <cell r="AT514">
            <v>468</v>
          </cell>
          <cell r="AU514" t="str">
            <v>JUN/12</v>
          </cell>
          <cell r="AV514" t="str">
            <v/>
          </cell>
        </row>
        <row r="515">
          <cell r="A515" t="str">
            <v>2886/11</v>
          </cell>
          <cell r="B515" t="str">
            <v>Reforma da Unidade Geradora nº 03 UHE Queimado</v>
          </cell>
          <cell r="C515" t="str">
            <v>PEP</v>
          </cell>
          <cell r="D515">
            <v>0</v>
          </cell>
          <cell r="E515">
            <v>0</v>
          </cell>
          <cell r="F515">
            <v>0</v>
          </cell>
          <cell r="G515">
            <v>0</v>
          </cell>
          <cell r="H515">
            <v>0</v>
          </cell>
          <cell r="I515">
            <v>0</v>
          </cell>
          <cell r="J515">
            <v>330.17153999999994</v>
          </cell>
          <cell r="K515">
            <v>0</v>
          </cell>
          <cell r="L515">
            <v>0</v>
          </cell>
          <cell r="M515">
            <v>0</v>
          </cell>
          <cell r="N515">
            <v>0</v>
          </cell>
          <cell r="O515">
            <v>1.6699999999999998E-3</v>
          </cell>
          <cell r="P515">
            <v>0</v>
          </cell>
          <cell r="Q515">
            <v>330.17320999999993</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330.17320999999993</v>
          </cell>
          <cell r="AU515" t="str">
            <v>JUN/12</v>
          </cell>
          <cell r="AV515" t="str">
            <v/>
          </cell>
        </row>
        <row r="516">
          <cell r="A516" t="str">
            <v>2888/11</v>
          </cell>
          <cell r="B516" t="str">
            <v>Construção de Cerca de Arame Galvanizado - MGUT/2011</v>
          </cell>
          <cell r="C516" t="str">
            <v>PEP</v>
          </cell>
          <cell r="D516">
            <v>0</v>
          </cell>
          <cell r="E516">
            <v>0</v>
          </cell>
          <cell r="F516">
            <v>0</v>
          </cell>
          <cell r="G516">
            <v>0</v>
          </cell>
          <cell r="H516">
            <v>0</v>
          </cell>
          <cell r="I516">
            <v>0</v>
          </cell>
          <cell r="J516">
            <v>0</v>
          </cell>
          <cell r="K516">
            <v>29.057000000000002</v>
          </cell>
          <cell r="L516">
            <v>15</v>
          </cell>
          <cell r="M516">
            <v>0</v>
          </cell>
          <cell r="N516">
            <v>0</v>
          </cell>
          <cell r="O516">
            <v>0</v>
          </cell>
          <cell r="P516">
            <v>0</v>
          </cell>
          <cell r="Q516">
            <v>44.057000000000002</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41.886000000000003</v>
          </cell>
          <cell r="AN516">
            <v>0</v>
          </cell>
          <cell r="AO516">
            <v>0</v>
          </cell>
          <cell r="AP516">
            <v>0</v>
          </cell>
          <cell r="AQ516">
            <v>0</v>
          </cell>
          <cell r="AR516">
            <v>0</v>
          </cell>
          <cell r="AS516">
            <v>41.886000000000003</v>
          </cell>
          <cell r="AT516">
            <v>44.057000000000002</v>
          </cell>
          <cell r="AU516" t="str">
            <v>JUN/12</v>
          </cell>
          <cell r="AV516" t="str">
            <v>Construção de Cerca de Arame Galvanizado - MGUT/2011</v>
          </cell>
        </row>
        <row r="517">
          <cell r="A517" t="str">
            <v>2889/11</v>
          </cell>
          <cell r="B517" t="str">
            <v>Equipamentos de Infraestrutura para DDC 2011</v>
          </cell>
          <cell r="C517" t="str">
            <v>PEP</v>
          </cell>
          <cell r="D517">
            <v>79.831550000000007</v>
          </cell>
          <cell r="E517">
            <v>86.43155999999999</v>
          </cell>
          <cell r="F517">
            <v>86.431550000000001</v>
          </cell>
          <cell r="G517">
            <v>86.431550000000001</v>
          </cell>
          <cell r="H517">
            <v>86.431550000000001</v>
          </cell>
          <cell r="I517">
            <v>86.442239999999998</v>
          </cell>
          <cell r="J517">
            <v>0</v>
          </cell>
          <cell r="K517">
            <v>0</v>
          </cell>
          <cell r="L517">
            <v>0</v>
          </cell>
          <cell r="M517">
            <v>0</v>
          </cell>
          <cell r="N517">
            <v>0</v>
          </cell>
          <cell r="O517">
            <v>0</v>
          </cell>
          <cell r="P517">
            <v>511.99999999999994</v>
          </cell>
          <cell r="Q517">
            <v>511.99999999999994</v>
          </cell>
          <cell r="R517">
            <v>0</v>
          </cell>
          <cell r="S517">
            <v>5.6769999999999996</v>
          </cell>
          <cell r="T517">
            <v>2.84</v>
          </cell>
          <cell r="U517">
            <v>55.052800000000012</v>
          </cell>
          <cell r="V517">
            <v>2.41588</v>
          </cell>
          <cell r="W517">
            <v>6.3308699999999991</v>
          </cell>
          <cell r="X517">
            <v>0</v>
          </cell>
          <cell r="Y517">
            <v>0</v>
          </cell>
          <cell r="Z517">
            <v>0</v>
          </cell>
          <cell r="AA517">
            <v>0</v>
          </cell>
          <cell r="AB517">
            <v>0</v>
          </cell>
          <cell r="AC517">
            <v>0</v>
          </cell>
          <cell r="AD517">
            <v>72.316550000000007</v>
          </cell>
          <cell r="AE517">
            <v>72.316550000000007</v>
          </cell>
          <cell r="AF517">
            <v>5.04</v>
          </cell>
          <cell r="AG517">
            <v>0</v>
          </cell>
          <cell r="AH517">
            <v>78.869</v>
          </cell>
          <cell r="AI517">
            <v>0</v>
          </cell>
          <cell r="AJ517">
            <v>0.27268999999999999</v>
          </cell>
          <cell r="AK517">
            <v>210.16260999999997</v>
          </cell>
          <cell r="AL517">
            <v>79.384900000000002</v>
          </cell>
          <cell r="AM517">
            <v>20.55</v>
          </cell>
          <cell r="AN517">
            <v>0</v>
          </cell>
          <cell r="AO517">
            <v>0</v>
          </cell>
          <cell r="AP517">
            <v>0</v>
          </cell>
          <cell r="AQ517">
            <v>0</v>
          </cell>
          <cell r="AR517">
            <v>294.34429999999998</v>
          </cell>
          <cell r="AS517">
            <v>394.2792</v>
          </cell>
          <cell r="AT517">
            <v>512</v>
          </cell>
          <cell r="AU517" t="str">
            <v>JUN/12</v>
          </cell>
          <cell r="AV517" t="str">
            <v>Equipamentos de Infraestrutura para DDC 2011</v>
          </cell>
        </row>
        <row r="518">
          <cell r="A518" t="str">
            <v>2890/11</v>
          </cell>
          <cell r="B518" t="str">
            <v>Sistema de Tratamento de Efluentes Vila da UHE Gafanhoto</v>
          </cell>
          <cell r="C518" t="str">
            <v>PEP</v>
          </cell>
          <cell r="D518">
            <v>223.8</v>
          </cell>
          <cell r="E518">
            <v>211.5</v>
          </cell>
          <cell r="F518">
            <v>150</v>
          </cell>
          <cell r="G518">
            <v>0</v>
          </cell>
          <cell r="H518">
            <v>0</v>
          </cell>
          <cell r="I518">
            <v>0</v>
          </cell>
          <cell r="J518">
            <v>0</v>
          </cell>
          <cell r="K518">
            <v>0</v>
          </cell>
          <cell r="L518">
            <v>0</v>
          </cell>
          <cell r="M518">
            <v>0</v>
          </cell>
          <cell r="N518">
            <v>0</v>
          </cell>
          <cell r="O518">
            <v>0</v>
          </cell>
          <cell r="P518">
            <v>585.29999999999995</v>
          </cell>
          <cell r="Q518">
            <v>585.29999999999995</v>
          </cell>
          <cell r="R518">
            <v>0</v>
          </cell>
          <cell r="S518">
            <v>0</v>
          </cell>
          <cell r="T518">
            <v>29.006060000000002</v>
          </cell>
          <cell r="U518">
            <v>0</v>
          </cell>
          <cell r="V518">
            <v>0</v>
          </cell>
          <cell r="W518">
            <v>0</v>
          </cell>
          <cell r="X518">
            <v>0</v>
          </cell>
          <cell r="Y518">
            <v>0</v>
          </cell>
          <cell r="Z518">
            <v>0</v>
          </cell>
          <cell r="AA518">
            <v>0</v>
          </cell>
          <cell r="AB518">
            <v>0</v>
          </cell>
          <cell r="AC518">
            <v>0</v>
          </cell>
          <cell r="AD518">
            <v>29.006060000000002</v>
          </cell>
          <cell r="AE518">
            <v>29.006060000000002</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585.29999999999995</v>
          </cell>
          <cell r="AU518" t="str">
            <v>JUN/12</v>
          </cell>
          <cell r="AV518" t="str">
            <v/>
          </cell>
        </row>
        <row r="519">
          <cell r="A519" t="str">
            <v>2892/11</v>
          </cell>
          <cell r="B519" t="str">
            <v>Aquisição de Displays Interativos para EP - Transmissão</v>
          </cell>
          <cell r="C519" t="str">
            <v>PEP</v>
          </cell>
          <cell r="D519">
            <v>0</v>
          </cell>
          <cell r="E519">
            <v>0</v>
          </cell>
          <cell r="F519">
            <v>0</v>
          </cell>
          <cell r="G519">
            <v>0</v>
          </cell>
          <cell r="H519">
            <v>0</v>
          </cell>
          <cell r="I519">
            <v>0</v>
          </cell>
          <cell r="J519">
            <v>0</v>
          </cell>
          <cell r="K519">
            <v>0</v>
          </cell>
          <cell r="L519">
            <v>0</v>
          </cell>
          <cell r="M519">
            <v>0</v>
          </cell>
          <cell r="N519">
            <v>8</v>
          </cell>
          <cell r="O519">
            <v>0</v>
          </cell>
          <cell r="P519">
            <v>0</v>
          </cell>
          <cell r="Q519">
            <v>8</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8</v>
          </cell>
          <cell r="AU519" t="str">
            <v>JUN/12</v>
          </cell>
          <cell r="AV519" t="str">
            <v>Fernando Augusto de Campos</v>
          </cell>
        </row>
        <row r="520">
          <cell r="A520" t="str">
            <v>2893/11</v>
          </cell>
          <cell r="B520" t="str">
            <v>Pára-Raios e TCs para Compor a Reserva Técnica da Transmissão</v>
          </cell>
          <cell r="C520" t="str">
            <v>PEP</v>
          </cell>
          <cell r="D520">
            <v>0</v>
          </cell>
          <cell r="E520">
            <v>0</v>
          </cell>
          <cell r="F520">
            <v>0</v>
          </cell>
          <cell r="G520">
            <v>52.1325</v>
          </cell>
          <cell r="H520">
            <v>0</v>
          </cell>
          <cell r="I520">
            <v>0</v>
          </cell>
          <cell r="J520">
            <v>167.7</v>
          </cell>
          <cell r="K520">
            <v>0</v>
          </cell>
          <cell r="L520">
            <v>0</v>
          </cell>
          <cell r="M520">
            <v>1470</v>
          </cell>
          <cell r="N520">
            <v>0</v>
          </cell>
          <cell r="O520">
            <v>2326.0675000000001</v>
          </cell>
          <cell r="P520">
            <v>52.1325</v>
          </cell>
          <cell r="Q520">
            <v>4015.8999999999996</v>
          </cell>
          <cell r="R520">
            <v>0</v>
          </cell>
          <cell r="S520">
            <v>0</v>
          </cell>
          <cell r="T520">
            <v>0</v>
          </cell>
          <cell r="U520">
            <v>52.1325</v>
          </cell>
          <cell r="V520">
            <v>0</v>
          </cell>
          <cell r="W520">
            <v>0</v>
          </cell>
          <cell r="X520">
            <v>0</v>
          </cell>
          <cell r="Y520">
            <v>0</v>
          </cell>
          <cell r="Z520">
            <v>0</v>
          </cell>
          <cell r="AA520">
            <v>0</v>
          </cell>
          <cell r="AB520">
            <v>0</v>
          </cell>
          <cell r="AC520">
            <v>0</v>
          </cell>
          <cell r="AD520">
            <v>52.1325</v>
          </cell>
          <cell r="AE520">
            <v>52.1325</v>
          </cell>
          <cell r="AF520">
            <v>0</v>
          </cell>
          <cell r="AG520">
            <v>0</v>
          </cell>
          <cell r="AH520">
            <v>0</v>
          </cell>
          <cell r="AI520">
            <v>0</v>
          </cell>
          <cell r="AJ520">
            <v>0</v>
          </cell>
          <cell r="AK520">
            <v>0</v>
          </cell>
          <cell r="AL520">
            <v>0</v>
          </cell>
          <cell r="AM520">
            <v>0</v>
          </cell>
          <cell r="AN520">
            <v>0</v>
          </cell>
          <cell r="AO520">
            <v>0</v>
          </cell>
          <cell r="AP520">
            <v>0</v>
          </cell>
          <cell r="AQ520">
            <v>0</v>
          </cell>
          <cell r="AR520">
            <v>0</v>
          </cell>
          <cell r="AS520">
            <v>0</v>
          </cell>
          <cell r="AT520">
            <v>4015.9</v>
          </cell>
          <cell r="AU520" t="str">
            <v>JUN/12</v>
          </cell>
          <cell r="AV520" t="str">
            <v/>
          </cell>
        </row>
        <row r="521">
          <cell r="A521" t="str">
            <v>2894/11</v>
          </cell>
          <cell r="B521" t="str">
            <v>Transformadores de Corrente, Buchas e Pára-Raios - MT</v>
          </cell>
          <cell r="C521" t="str">
            <v>PEP</v>
          </cell>
          <cell r="D521">
            <v>33.701790000000003</v>
          </cell>
          <cell r="E521">
            <v>0</v>
          </cell>
          <cell r="F521">
            <v>17.695</v>
          </cell>
          <cell r="G521">
            <v>156.39750000000001</v>
          </cell>
          <cell r="H521">
            <v>8.1166099999999997</v>
          </cell>
          <cell r="I521">
            <v>0</v>
          </cell>
          <cell r="J521">
            <v>259.85716000000002</v>
          </cell>
          <cell r="K521">
            <v>0</v>
          </cell>
          <cell r="L521">
            <v>445.29283000000004</v>
          </cell>
          <cell r="M521">
            <v>0</v>
          </cell>
          <cell r="N521">
            <v>487.93738000000002</v>
          </cell>
          <cell r="O521">
            <v>417.62189000000006</v>
          </cell>
          <cell r="P521">
            <v>215.91089999999997</v>
          </cell>
          <cell r="Q521">
            <v>1826.6201599999997</v>
          </cell>
          <cell r="R521">
            <v>33.701789999999995</v>
          </cell>
          <cell r="S521">
            <v>0</v>
          </cell>
          <cell r="T521">
            <v>17.695</v>
          </cell>
          <cell r="U521">
            <v>156.39750000000001</v>
          </cell>
          <cell r="V521">
            <v>8.1166099999999997</v>
          </cell>
          <cell r="W521">
            <v>402.26258000000001</v>
          </cell>
          <cell r="X521">
            <v>0</v>
          </cell>
          <cell r="Y521">
            <v>0</v>
          </cell>
          <cell r="Z521">
            <v>0</v>
          </cell>
          <cell r="AA521">
            <v>0</v>
          </cell>
          <cell r="AB521">
            <v>0</v>
          </cell>
          <cell r="AC521">
            <v>0</v>
          </cell>
          <cell r="AD521">
            <v>618.17348000000015</v>
          </cell>
          <cell r="AE521">
            <v>618.17348000000015</v>
          </cell>
          <cell r="AF521">
            <v>0</v>
          </cell>
          <cell r="AG521">
            <v>0</v>
          </cell>
          <cell r="AH521">
            <v>0</v>
          </cell>
          <cell r="AI521">
            <v>0</v>
          </cell>
          <cell r="AJ521">
            <v>0</v>
          </cell>
          <cell r="AK521">
            <v>0</v>
          </cell>
          <cell r="AL521">
            <v>256.00009999999997</v>
          </cell>
          <cell r="AM521">
            <v>0</v>
          </cell>
          <cell r="AN521">
            <v>0</v>
          </cell>
          <cell r="AO521">
            <v>0</v>
          </cell>
          <cell r="AP521">
            <v>0</v>
          </cell>
          <cell r="AQ521">
            <v>0</v>
          </cell>
          <cell r="AR521">
            <v>0</v>
          </cell>
          <cell r="AS521">
            <v>256.00009999999997</v>
          </cell>
          <cell r="AT521">
            <v>1826.6201599999999</v>
          </cell>
          <cell r="AU521" t="str">
            <v>JUN/12</v>
          </cell>
          <cell r="AV521" t="str">
            <v/>
          </cell>
        </row>
        <row r="522">
          <cell r="A522" t="str">
            <v>2895/11</v>
          </cell>
          <cell r="B522" t="str">
            <v>Nova Lima - Escritório da Distribuição</v>
          </cell>
          <cell r="C522" t="str">
            <v>PEP</v>
          </cell>
          <cell r="D522">
            <v>0</v>
          </cell>
          <cell r="E522">
            <v>0</v>
          </cell>
          <cell r="F522">
            <v>0</v>
          </cell>
          <cell r="G522">
            <v>0</v>
          </cell>
          <cell r="H522">
            <v>29.979700000000001</v>
          </cell>
          <cell r="I522">
            <v>25.979689999999998</v>
          </cell>
          <cell r="J522">
            <v>15.979700000000001</v>
          </cell>
          <cell r="K522">
            <v>15.979700000000001</v>
          </cell>
          <cell r="L522">
            <v>135.15985999999998</v>
          </cell>
          <cell r="M522">
            <v>5.82003</v>
          </cell>
          <cell r="N522">
            <v>33.135419999999996</v>
          </cell>
          <cell r="O522">
            <v>0</v>
          </cell>
          <cell r="P522">
            <v>55.959389999999999</v>
          </cell>
          <cell r="Q522">
            <v>262.03409999999997</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236.0341</v>
          </cell>
          <cell r="AG522">
            <v>0</v>
          </cell>
          <cell r="AH522">
            <v>0</v>
          </cell>
          <cell r="AI522">
            <v>0</v>
          </cell>
          <cell r="AJ522">
            <v>0</v>
          </cell>
          <cell r="AK522">
            <v>0</v>
          </cell>
          <cell r="AL522">
            <v>0</v>
          </cell>
          <cell r="AM522">
            <v>0</v>
          </cell>
          <cell r="AN522">
            <v>0</v>
          </cell>
          <cell r="AO522">
            <v>0</v>
          </cell>
          <cell r="AP522">
            <v>0</v>
          </cell>
          <cell r="AQ522">
            <v>7.2893400000000002</v>
          </cell>
          <cell r="AR522">
            <v>236.0341</v>
          </cell>
          <cell r="AS522">
            <v>243.32344000000001</v>
          </cell>
          <cell r="AT522">
            <v>262.03410000000002</v>
          </cell>
          <cell r="AU522" t="str">
            <v>JUN/12</v>
          </cell>
          <cell r="AV522" t="str">
            <v/>
          </cell>
        </row>
        <row r="523">
          <cell r="A523" t="str">
            <v>2896/11</v>
          </cell>
          <cell r="B523" t="str">
            <v>Ferramentas Operacionais para CD/DDC</v>
          </cell>
          <cell r="C523" t="str">
            <v>PEP</v>
          </cell>
          <cell r="D523">
            <v>0</v>
          </cell>
          <cell r="E523">
            <v>0</v>
          </cell>
          <cell r="F523">
            <v>2.4</v>
          </cell>
          <cell r="G523">
            <v>0</v>
          </cell>
          <cell r="H523">
            <v>3.2</v>
          </cell>
          <cell r="I523">
            <v>0</v>
          </cell>
          <cell r="J523">
            <v>6.6</v>
          </cell>
          <cell r="K523">
            <v>164.042</v>
          </cell>
          <cell r="L523">
            <v>200</v>
          </cell>
          <cell r="M523">
            <v>35.957999999999998</v>
          </cell>
          <cell r="N523">
            <v>0.432</v>
          </cell>
          <cell r="O523">
            <v>0</v>
          </cell>
          <cell r="P523">
            <v>5.6</v>
          </cell>
          <cell r="Q523">
            <v>412.63200000000001</v>
          </cell>
          <cell r="R523">
            <v>0</v>
          </cell>
          <cell r="S523">
            <v>0</v>
          </cell>
          <cell r="T523">
            <v>0</v>
          </cell>
          <cell r="U523">
            <v>0.6</v>
          </cell>
          <cell r="V523">
            <v>2.1</v>
          </cell>
          <cell r="W523">
            <v>0</v>
          </cell>
          <cell r="X523">
            <v>0</v>
          </cell>
          <cell r="Y523">
            <v>0</v>
          </cell>
          <cell r="Z523">
            <v>0</v>
          </cell>
          <cell r="AA523">
            <v>0</v>
          </cell>
          <cell r="AB523">
            <v>0</v>
          </cell>
          <cell r="AC523">
            <v>0</v>
          </cell>
          <cell r="AD523">
            <v>2.7</v>
          </cell>
          <cell r="AE523">
            <v>2.7</v>
          </cell>
          <cell r="AF523">
            <v>0</v>
          </cell>
          <cell r="AG523">
            <v>0.6</v>
          </cell>
          <cell r="AH523">
            <v>0</v>
          </cell>
          <cell r="AI523">
            <v>0</v>
          </cell>
          <cell r="AJ523">
            <v>0</v>
          </cell>
          <cell r="AK523">
            <v>0</v>
          </cell>
          <cell r="AL523">
            <v>9.81508</v>
          </cell>
          <cell r="AM523">
            <v>31.896999999999998</v>
          </cell>
          <cell r="AN523">
            <v>15.9</v>
          </cell>
          <cell r="AO523">
            <v>30.36</v>
          </cell>
          <cell r="AP523">
            <v>0</v>
          </cell>
          <cell r="AQ523">
            <v>51.868759999999995</v>
          </cell>
          <cell r="AR523">
            <v>0.6</v>
          </cell>
          <cell r="AS523">
            <v>140.44083999999998</v>
          </cell>
          <cell r="AT523">
            <v>400.43200000000002</v>
          </cell>
          <cell r="AU523" t="str">
            <v>JUN/12</v>
          </cell>
          <cell r="AV523" t="str">
            <v/>
          </cell>
        </row>
        <row r="524">
          <cell r="A524" t="str">
            <v>2897/11</v>
          </cell>
          <cell r="B524" t="str">
            <v>Atendimento à AETHRA</v>
          </cell>
          <cell r="C524" t="str">
            <v>PEP</v>
          </cell>
          <cell r="D524">
            <v>41.954529999999998</v>
          </cell>
          <cell r="E524">
            <v>45.523029999999999</v>
          </cell>
          <cell r="F524">
            <v>87.41534</v>
          </cell>
          <cell r="G524">
            <v>99.162059999999997</v>
          </cell>
          <cell r="H524">
            <v>101.46651</v>
          </cell>
          <cell r="I524">
            <v>168.15319</v>
          </cell>
          <cell r="J524">
            <v>6.2695200000000009</v>
          </cell>
          <cell r="K524">
            <v>6.2695299999999996</v>
          </cell>
          <cell r="L524">
            <v>6.2695299999999996</v>
          </cell>
          <cell r="M524">
            <v>6.2695299999999996</v>
          </cell>
          <cell r="N524">
            <v>6.2695200000000009</v>
          </cell>
          <cell r="O524">
            <v>6.2695299999999996</v>
          </cell>
          <cell r="P524">
            <v>543.67466000000002</v>
          </cell>
          <cell r="Q524">
            <v>581.29182000000003</v>
          </cell>
          <cell r="R524">
            <v>4.7498699999999996</v>
          </cell>
          <cell r="S524">
            <v>0</v>
          </cell>
          <cell r="T524">
            <v>6.7202999999999999</v>
          </cell>
          <cell r="U524">
            <v>83.477990000000005</v>
          </cell>
          <cell r="V524">
            <v>61.166319999999992</v>
          </cell>
          <cell r="W524">
            <v>58.901400000000002</v>
          </cell>
          <cell r="X524">
            <v>0</v>
          </cell>
          <cell r="Y524">
            <v>0</v>
          </cell>
          <cell r="Z524">
            <v>0</v>
          </cell>
          <cell r="AA524">
            <v>0</v>
          </cell>
          <cell r="AB524">
            <v>0</v>
          </cell>
          <cell r="AC524">
            <v>0</v>
          </cell>
          <cell r="AD524">
            <v>215.01588000000001</v>
          </cell>
          <cell r="AE524">
            <v>215.01588000000001</v>
          </cell>
          <cell r="AF524">
            <v>0</v>
          </cell>
          <cell r="AG524">
            <v>0</v>
          </cell>
          <cell r="AH524">
            <v>0</v>
          </cell>
          <cell r="AI524">
            <v>0.13440000000000002</v>
          </cell>
          <cell r="AJ524">
            <v>6.3994099999999996</v>
          </cell>
          <cell r="AK524">
            <v>42.690800000000003</v>
          </cell>
          <cell r="AL524">
            <v>0</v>
          </cell>
          <cell r="AM524">
            <v>0</v>
          </cell>
          <cell r="AN524">
            <v>0</v>
          </cell>
          <cell r="AO524">
            <v>0</v>
          </cell>
          <cell r="AP524">
            <v>0</v>
          </cell>
          <cell r="AQ524">
            <v>1.1679999999999999</v>
          </cell>
          <cell r="AR524">
            <v>49.224610000000006</v>
          </cell>
          <cell r="AS524">
            <v>50.392609999999998</v>
          </cell>
          <cell r="AT524">
            <v>432.08433000000002</v>
          </cell>
          <cell r="AU524" t="str">
            <v>JUN/12</v>
          </cell>
          <cell r="AV524" t="str">
            <v/>
          </cell>
        </row>
        <row r="525">
          <cell r="A525" t="str">
            <v>2898/11</v>
          </cell>
          <cell r="B525" t="str">
            <v>SE - Varginha 1 e Pouso Alegre</v>
          </cell>
          <cell r="C525" t="str">
            <v>PEP</v>
          </cell>
          <cell r="D525">
            <v>5.2542799999999996</v>
          </cell>
          <cell r="E525">
            <v>5.2523100000000005</v>
          </cell>
          <cell r="F525">
            <v>5.25427</v>
          </cell>
          <cell r="G525">
            <v>5.2542999999999997</v>
          </cell>
          <cell r="H525">
            <v>5.2522899999999995</v>
          </cell>
          <cell r="I525">
            <v>3.7325500000000003</v>
          </cell>
          <cell r="J525">
            <v>0</v>
          </cell>
          <cell r="K525">
            <v>0</v>
          </cell>
          <cell r="L525">
            <v>0</v>
          </cell>
          <cell r="M525">
            <v>0</v>
          </cell>
          <cell r="N525">
            <v>0</v>
          </cell>
          <cell r="O525">
            <v>0</v>
          </cell>
          <cell r="P525">
            <v>30</v>
          </cell>
          <cell r="Q525">
            <v>30</v>
          </cell>
          <cell r="R525">
            <v>0</v>
          </cell>
          <cell r="S525">
            <v>0</v>
          </cell>
          <cell r="T525">
            <v>16.687380000000001</v>
          </cell>
          <cell r="U525">
            <v>0</v>
          </cell>
          <cell r="V525">
            <v>0.45</v>
          </cell>
          <cell r="W525">
            <v>0</v>
          </cell>
          <cell r="X525">
            <v>0</v>
          </cell>
          <cell r="Y525">
            <v>0</v>
          </cell>
          <cell r="Z525">
            <v>0</v>
          </cell>
          <cell r="AA525">
            <v>0</v>
          </cell>
          <cell r="AB525">
            <v>0</v>
          </cell>
          <cell r="AC525">
            <v>0</v>
          </cell>
          <cell r="AD525">
            <v>17.13738</v>
          </cell>
          <cell r="AE525">
            <v>17.13738</v>
          </cell>
          <cell r="AF525">
            <v>0</v>
          </cell>
          <cell r="AG525">
            <v>0</v>
          </cell>
          <cell r="AH525">
            <v>0</v>
          </cell>
          <cell r="AI525">
            <v>0</v>
          </cell>
          <cell r="AJ525">
            <v>0.85299999999999998</v>
          </cell>
          <cell r="AK525">
            <v>0</v>
          </cell>
          <cell r="AL525">
            <v>7.875</v>
          </cell>
          <cell r="AM525">
            <v>0</v>
          </cell>
          <cell r="AN525">
            <v>0</v>
          </cell>
          <cell r="AO525">
            <v>0</v>
          </cell>
          <cell r="AP525">
            <v>0</v>
          </cell>
          <cell r="AQ525">
            <v>0</v>
          </cell>
          <cell r="AR525">
            <v>0.85299999999999998</v>
          </cell>
          <cell r="AS525">
            <v>8.7279999999999998</v>
          </cell>
          <cell r="AT525">
            <v>30</v>
          </cell>
          <cell r="AU525" t="str">
            <v>JUN/12</v>
          </cell>
          <cell r="AV525" t="str">
            <v/>
          </cell>
        </row>
        <row r="526">
          <cell r="A526" t="str">
            <v>2900/11</v>
          </cell>
          <cell r="B526" t="str">
            <v>Mobiliário para Sala de Monitoramento SE Adelaide - PN/MT</v>
          </cell>
          <cell r="C526" t="str">
            <v>PEP</v>
          </cell>
          <cell r="D526">
            <v>0</v>
          </cell>
          <cell r="E526">
            <v>0</v>
          </cell>
          <cell r="F526">
            <v>0</v>
          </cell>
          <cell r="G526">
            <v>0</v>
          </cell>
          <cell r="H526">
            <v>0</v>
          </cell>
          <cell r="I526">
            <v>0</v>
          </cell>
          <cell r="J526">
            <v>19</v>
          </cell>
          <cell r="K526">
            <v>0</v>
          </cell>
          <cell r="L526">
            <v>0</v>
          </cell>
          <cell r="M526">
            <v>0</v>
          </cell>
          <cell r="N526">
            <v>0</v>
          </cell>
          <cell r="O526">
            <v>0</v>
          </cell>
          <cell r="P526">
            <v>0</v>
          </cell>
          <cell r="Q526">
            <v>19</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19</v>
          </cell>
          <cell r="AU526" t="str">
            <v>JUN/12</v>
          </cell>
          <cell r="AV526" t="str">
            <v>Mobiliário para Sala de Monitoramento SE Adelaide - PN/MT</v>
          </cell>
        </row>
        <row r="527">
          <cell r="A527" t="str">
            <v>2901/11</v>
          </cell>
          <cell r="B527" t="str">
            <v>Monitores LCD 50 Polegadas para Sala de Monitoramento SE Adelaide</v>
          </cell>
          <cell r="C527" t="str">
            <v>PEP</v>
          </cell>
          <cell r="D527">
            <v>0</v>
          </cell>
          <cell r="E527">
            <v>0</v>
          </cell>
          <cell r="F527">
            <v>0</v>
          </cell>
          <cell r="G527">
            <v>0</v>
          </cell>
          <cell r="H527">
            <v>0</v>
          </cell>
          <cell r="I527">
            <v>0</v>
          </cell>
          <cell r="J527">
            <v>36</v>
          </cell>
          <cell r="K527">
            <v>0</v>
          </cell>
          <cell r="L527">
            <v>0</v>
          </cell>
          <cell r="M527">
            <v>0</v>
          </cell>
          <cell r="N527">
            <v>0</v>
          </cell>
          <cell r="O527">
            <v>0</v>
          </cell>
          <cell r="P527">
            <v>0</v>
          </cell>
          <cell r="Q527">
            <v>36</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32.94</v>
          </cell>
          <cell r="AN527">
            <v>0</v>
          </cell>
          <cell r="AO527">
            <v>0</v>
          </cell>
          <cell r="AP527">
            <v>0</v>
          </cell>
          <cell r="AQ527">
            <v>0</v>
          </cell>
          <cell r="AR527">
            <v>0</v>
          </cell>
          <cell r="AS527">
            <v>32.94</v>
          </cell>
          <cell r="AT527">
            <v>36</v>
          </cell>
          <cell r="AU527" t="str">
            <v>JUN/12</v>
          </cell>
          <cell r="AV527" t="str">
            <v/>
          </cell>
        </row>
        <row r="528">
          <cell r="A528" t="str">
            <v>2902/11</v>
          </cell>
          <cell r="B528" t="str">
            <v>Implantação da SE Nova Lima 7</v>
          </cell>
          <cell r="C528" t="str">
            <v>PEP</v>
          </cell>
          <cell r="D528">
            <v>12.82865</v>
          </cell>
          <cell r="E528">
            <v>1829.9157700000001</v>
          </cell>
          <cell r="F528">
            <v>949.30318</v>
          </cell>
          <cell r="G528">
            <v>37.251339999999999</v>
          </cell>
          <cell r="H528">
            <v>2081.0188399999997</v>
          </cell>
          <cell r="I528">
            <v>1958.4224299999998</v>
          </cell>
          <cell r="J528">
            <v>0</v>
          </cell>
          <cell r="K528">
            <v>0</v>
          </cell>
          <cell r="L528">
            <v>0</v>
          </cell>
          <cell r="M528">
            <v>0</v>
          </cell>
          <cell r="N528">
            <v>0</v>
          </cell>
          <cell r="O528">
            <v>0</v>
          </cell>
          <cell r="P528">
            <v>6868.7402099999999</v>
          </cell>
          <cell r="Q528">
            <v>6868.7402099999999</v>
          </cell>
          <cell r="R528">
            <v>12.82865</v>
          </cell>
          <cell r="S528">
            <v>1829.9157700000001</v>
          </cell>
          <cell r="T528">
            <v>941.53981999999996</v>
          </cell>
          <cell r="U528">
            <v>33.551340000000003</v>
          </cell>
          <cell r="V528">
            <v>2276.1668099999997</v>
          </cell>
          <cell r="W528">
            <v>261.36595999999997</v>
          </cell>
          <cell r="X528">
            <v>0</v>
          </cell>
          <cell r="Y528">
            <v>0</v>
          </cell>
          <cell r="Z528">
            <v>0</v>
          </cell>
          <cell r="AA528">
            <v>0</v>
          </cell>
          <cell r="AB528">
            <v>0</v>
          </cell>
          <cell r="AC528">
            <v>0</v>
          </cell>
          <cell r="AD528">
            <v>5355.3683499999997</v>
          </cell>
          <cell r="AE528">
            <v>5355.3683499999997</v>
          </cell>
          <cell r="AF528">
            <v>0</v>
          </cell>
          <cell r="AG528">
            <v>7.5</v>
          </cell>
          <cell r="AH528">
            <v>2.0000000000000002E-5</v>
          </cell>
          <cell r="AI528">
            <v>3.7</v>
          </cell>
          <cell r="AJ528">
            <v>0</v>
          </cell>
          <cell r="AK528">
            <v>0</v>
          </cell>
          <cell r="AL528">
            <v>0</v>
          </cell>
          <cell r="AM528">
            <v>0</v>
          </cell>
          <cell r="AN528">
            <v>0</v>
          </cell>
          <cell r="AO528">
            <v>0</v>
          </cell>
          <cell r="AP528">
            <v>0</v>
          </cell>
          <cell r="AQ528">
            <v>0</v>
          </cell>
          <cell r="AR528">
            <v>11.20002</v>
          </cell>
          <cell r="AS528">
            <v>11.20002</v>
          </cell>
          <cell r="AT528">
            <v>6839.2023499999996</v>
          </cell>
          <cell r="AU528" t="str">
            <v>JUN/12</v>
          </cell>
          <cell r="AV528" t="str">
            <v/>
          </cell>
        </row>
        <row r="529">
          <cell r="A529" t="str">
            <v>2906/11</v>
          </cell>
          <cell r="B529" t="str">
            <v>Instalação de Compensação Reativa nas Subestações</v>
          </cell>
          <cell r="C529" t="str">
            <v>PEP</v>
          </cell>
          <cell r="D529">
            <v>0</v>
          </cell>
          <cell r="E529">
            <v>0</v>
          </cell>
          <cell r="F529">
            <v>91.555279999999996</v>
          </cell>
          <cell r="G529">
            <v>461.85354000000001</v>
          </cell>
          <cell r="H529">
            <v>606.31814999999995</v>
          </cell>
          <cell r="I529">
            <v>869.72566999999992</v>
          </cell>
          <cell r="J529">
            <v>862.43088</v>
          </cell>
          <cell r="K529">
            <v>1040.6960200000001</v>
          </cell>
          <cell r="L529">
            <v>1185.4886300000001</v>
          </cell>
          <cell r="M529">
            <v>1257.8849400000001</v>
          </cell>
          <cell r="N529">
            <v>968.29970000000003</v>
          </cell>
          <cell r="O529">
            <v>787.30893000000003</v>
          </cell>
          <cell r="P529">
            <v>2029.4526400000004</v>
          </cell>
          <cell r="Q529">
            <v>8131.5617399999992</v>
          </cell>
          <cell r="R529">
            <v>0</v>
          </cell>
          <cell r="S529">
            <v>0</v>
          </cell>
          <cell r="T529">
            <v>33.877969999999998</v>
          </cell>
          <cell r="U529">
            <v>39.81814</v>
          </cell>
          <cell r="V529">
            <v>85.460319999999996</v>
          </cell>
          <cell r="W529">
            <v>165.13522</v>
          </cell>
          <cell r="X529">
            <v>0</v>
          </cell>
          <cell r="Y529">
            <v>0</v>
          </cell>
          <cell r="Z529">
            <v>0</v>
          </cell>
          <cell r="AA529">
            <v>0</v>
          </cell>
          <cell r="AB529">
            <v>0</v>
          </cell>
          <cell r="AC529">
            <v>0</v>
          </cell>
          <cell r="AD529">
            <v>324.29165</v>
          </cell>
          <cell r="AE529">
            <v>324.29165</v>
          </cell>
          <cell r="AF529">
            <v>0</v>
          </cell>
          <cell r="AG529">
            <v>0</v>
          </cell>
          <cell r="AH529">
            <v>8.3689699999999991</v>
          </cell>
          <cell r="AI529">
            <v>160.65182999999999</v>
          </cell>
          <cell r="AJ529">
            <v>0</v>
          </cell>
          <cell r="AK529">
            <v>1224.13508</v>
          </cell>
          <cell r="AL529">
            <v>36.574950000000001</v>
          </cell>
          <cell r="AM529">
            <v>30.142970000000002</v>
          </cell>
          <cell r="AN529">
            <v>117.4404</v>
          </cell>
          <cell r="AO529">
            <v>231.3349</v>
          </cell>
          <cell r="AP529">
            <v>0</v>
          </cell>
          <cell r="AQ529">
            <v>0</v>
          </cell>
          <cell r="AR529">
            <v>1393.15588</v>
          </cell>
          <cell r="AS529">
            <v>1808.6491000000001</v>
          </cell>
          <cell r="AT529">
            <v>7517.8379999999997</v>
          </cell>
          <cell r="AU529" t="str">
            <v>JUN/12</v>
          </cell>
          <cell r="AV529" t="str">
            <v>Instalação de Compensação Reativa nas Subestações</v>
          </cell>
        </row>
        <row r="530">
          <cell r="A530" t="str">
            <v>2907/11</v>
          </cell>
          <cell r="B530" t="str">
            <v>Monitoramento do GEMINI, Ampliação Monitoramento Condis/AGV</v>
          </cell>
          <cell r="C530" t="str">
            <v>PEP</v>
          </cell>
          <cell r="D530">
            <v>0</v>
          </cell>
          <cell r="E530">
            <v>2577</v>
          </cell>
          <cell r="F530">
            <v>0</v>
          </cell>
          <cell r="G530">
            <v>0</v>
          </cell>
          <cell r="H530">
            <v>34</v>
          </cell>
          <cell r="I530">
            <v>0</v>
          </cell>
          <cell r="J530">
            <v>0</v>
          </cell>
          <cell r="K530">
            <v>0</v>
          </cell>
          <cell r="L530">
            <v>0</v>
          </cell>
          <cell r="M530">
            <v>0</v>
          </cell>
          <cell r="N530">
            <v>0</v>
          </cell>
          <cell r="O530">
            <v>0</v>
          </cell>
          <cell r="P530">
            <v>2611</v>
          </cell>
          <cell r="Q530">
            <v>2611</v>
          </cell>
          <cell r="R530">
            <v>0</v>
          </cell>
          <cell r="S530">
            <v>16.239000000000001</v>
          </cell>
          <cell r="T530">
            <v>1961.0324799999999</v>
          </cell>
          <cell r="U530">
            <v>0</v>
          </cell>
          <cell r="V530">
            <v>0</v>
          </cell>
          <cell r="W530">
            <v>0</v>
          </cell>
          <cell r="X530">
            <v>0</v>
          </cell>
          <cell r="Y530">
            <v>0</v>
          </cell>
          <cell r="Z530">
            <v>0</v>
          </cell>
          <cell r="AA530">
            <v>0</v>
          </cell>
          <cell r="AB530">
            <v>0</v>
          </cell>
          <cell r="AC530">
            <v>0</v>
          </cell>
          <cell r="AD530">
            <v>1977.2714799999999</v>
          </cell>
          <cell r="AE530">
            <v>1977.2714799999999</v>
          </cell>
          <cell r="AF530">
            <v>615.6</v>
          </cell>
          <cell r="AG530">
            <v>0</v>
          </cell>
          <cell r="AH530">
            <v>0</v>
          </cell>
          <cell r="AI530">
            <v>0</v>
          </cell>
          <cell r="AJ530">
            <v>0</v>
          </cell>
          <cell r="AK530">
            <v>0</v>
          </cell>
          <cell r="AL530">
            <v>0</v>
          </cell>
          <cell r="AM530">
            <v>0</v>
          </cell>
          <cell r="AN530">
            <v>0</v>
          </cell>
          <cell r="AO530">
            <v>0</v>
          </cell>
          <cell r="AP530">
            <v>0</v>
          </cell>
          <cell r="AQ530">
            <v>0</v>
          </cell>
          <cell r="AR530">
            <v>615.6</v>
          </cell>
          <cell r="AS530">
            <v>615.6</v>
          </cell>
          <cell r="AT530">
            <v>2611</v>
          </cell>
          <cell r="AU530" t="str">
            <v>JUN/12</v>
          </cell>
          <cell r="AV530" t="str">
            <v>Monitoramento do GEMINI, Ampliação Monitoramento Condis/AGV</v>
          </cell>
        </row>
        <row r="531">
          <cell r="A531" t="str">
            <v>2908/11</v>
          </cell>
          <cell r="B531" t="str">
            <v>Ponte Nova - CD Região Distribuição e SE Rio Casca</v>
          </cell>
          <cell r="C531" t="str">
            <v>PEP</v>
          </cell>
          <cell r="D531">
            <v>0</v>
          </cell>
          <cell r="E531">
            <v>0</v>
          </cell>
          <cell r="F531">
            <v>0</v>
          </cell>
          <cell r="G531">
            <v>0</v>
          </cell>
          <cell r="H531">
            <v>0</v>
          </cell>
          <cell r="I531">
            <v>57.335000000000001</v>
          </cell>
          <cell r="J531">
            <v>0</v>
          </cell>
          <cell r="K531">
            <v>0</v>
          </cell>
          <cell r="L531">
            <v>0</v>
          </cell>
          <cell r="M531">
            <v>0</v>
          </cell>
          <cell r="N531">
            <v>0</v>
          </cell>
          <cell r="O531">
            <v>0</v>
          </cell>
          <cell r="P531">
            <v>57.335000000000001</v>
          </cell>
          <cell r="Q531">
            <v>57.335000000000001</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50</v>
          </cell>
          <cell r="AN531">
            <v>0</v>
          </cell>
          <cell r="AO531">
            <v>0</v>
          </cell>
          <cell r="AP531">
            <v>0</v>
          </cell>
          <cell r="AQ531">
            <v>0</v>
          </cell>
          <cell r="AR531">
            <v>0</v>
          </cell>
          <cell r="AS531">
            <v>50</v>
          </cell>
          <cell r="AT531">
            <v>57.335000000000001</v>
          </cell>
          <cell r="AU531" t="str">
            <v>JUN/12</v>
          </cell>
          <cell r="AV531" t="str">
            <v>Ponte Nova - CD Região Distribuição e SE Rio Casca</v>
          </cell>
        </row>
        <row r="532">
          <cell r="A532" t="str">
            <v>2910/11</v>
          </cell>
          <cell r="B532" t="str">
            <v>Atendimento à FERLIG</v>
          </cell>
          <cell r="C532" t="str">
            <v>PEP</v>
          </cell>
          <cell r="D532">
            <v>6.1618599999999999</v>
          </cell>
          <cell r="E532">
            <v>6.8879599999999996</v>
          </cell>
          <cell r="F532">
            <v>6.8879700000000001</v>
          </cell>
          <cell r="G532">
            <v>6.88795</v>
          </cell>
          <cell r="H532">
            <v>344.81028000000003</v>
          </cell>
          <cell r="I532">
            <v>218.69420999999997</v>
          </cell>
          <cell r="J532">
            <v>101.8695</v>
          </cell>
          <cell r="K532">
            <v>19.572279999999999</v>
          </cell>
          <cell r="L532">
            <v>0</v>
          </cell>
          <cell r="M532">
            <v>0</v>
          </cell>
          <cell r="N532">
            <v>0</v>
          </cell>
          <cell r="O532">
            <v>0</v>
          </cell>
          <cell r="P532">
            <v>590.33022999999991</v>
          </cell>
          <cell r="Q532">
            <v>711.77200999999991</v>
          </cell>
          <cell r="R532">
            <v>0.65515999999999996</v>
          </cell>
          <cell r="S532">
            <v>0</v>
          </cell>
          <cell r="T532">
            <v>0.20787</v>
          </cell>
          <cell r="U532">
            <v>0</v>
          </cell>
          <cell r="V532">
            <v>86.584779999999995</v>
          </cell>
          <cell r="W532">
            <v>17.10652</v>
          </cell>
          <cell r="X532">
            <v>0</v>
          </cell>
          <cell r="Y532">
            <v>0</v>
          </cell>
          <cell r="Z532">
            <v>0</v>
          </cell>
          <cell r="AA532">
            <v>0</v>
          </cell>
          <cell r="AB532">
            <v>0</v>
          </cell>
          <cell r="AC532">
            <v>0</v>
          </cell>
          <cell r="AD532">
            <v>104.55432999999999</v>
          </cell>
          <cell r="AE532">
            <v>104.55432999999999</v>
          </cell>
          <cell r="AF532">
            <v>0</v>
          </cell>
          <cell r="AG532">
            <v>0</v>
          </cell>
          <cell r="AH532">
            <v>0</v>
          </cell>
          <cell r="AI532">
            <v>0</v>
          </cell>
          <cell r="AJ532">
            <v>11.8695</v>
          </cell>
          <cell r="AK532">
            <v>46.453710000000001</v>
          </cell>
          <cell r="AL532">
            <v>111.31643</v>
          </cell>
          <cell r="AM532">
            <v>19.572279999999999</v>
          </cell>
          <cell r="AN532">
            <v>0</v>
          </cell>
          <cell r="AO532">
            <v>0</v>
          </cell>
          <cell r="AP532">
            <v>0</v>
          </cell>
          <cell r="AQ532">
            <v>0</v>
          </cell>
          <cell r="AR532">
            <v>58.323209999999996</v>
          </cell>
          <cell r="AS532">
            <v>189.21192000000002</v>
          </cell>
          <cell r="AT532">
            <v>559.57994999999994</v>
          </cell>
          <cell r="AU532" t="str">
            <v>JUN/12</v>
          </cell>
          <cell r="AV532" t="str">
            <v/>
          </cell>
        </row>
        <row r="533">
          <cell r="A533" t="str">
            <v>2911/11</v>
          </cell>
          <cell r="B533" t="str">
            <v>Construção de Central de Óleo - SE Adelaide - PN/MT</v>
          </cell>
          <cell r="C533" t="str">
            <v>PEP</v>
          </cell>
          <cell r="D533">
            <v>0</v>
          </cell>
          <cell r="E533">
            <v>0</v>
          </cell>
          <cell r="F533">
            <v>46.86</v>
          </cell>
          <cell r="G533">
            <v>0</v>
          </cell>
          <cell r="H533">
            <v>33.622860000000003</v>
          </cell>
          <cell r="I533">
            <v>14.517139999999999</v>
          </cell>
          <cell r="J533">
            <v>0</v>
          </cell>
          <cell r="K533">
            <v>0</v>
          </cell>
          <cell r="L533">
            <v>0</v>
          </cell>
          <cell r="M533">
            <v>0</v>
          </cell>
          <cell r="N533">
            <v>0</v>
          </cell>
          <cell r="O533">
            <v>0</v>
          </cell>
          <cell r="P533">
            <v>95</v>
          </cell>
          <cell r="Q533">
            <v>95</v>
          </cell>
          <cell r="R533">
            <v>0</v>
          </cell>
          <cell r="S533">
            <v>0</v>
          </cell>
          <cell r="T533">
            <v>1.86</v>
          </cell>
          <cell r="U533">
            <v>0</v>
          </cell>
          <cell r="V533">
            <v>33.622860000000003</v>
          </cell>
          <cell r="W533">
            <v>0</v>
          </cell>
          <cell r="X533">
            <v>0</v>
          </cell>
          <cell r="Y533">
            <v>0</v>
          </cell>
          <cell r="Z533">
            <v>0</v>
          </cell>
          <cell r="AA533">
            <v>0</v>
          </cell>
          <cell r="AB533">
            <v>0</v>
          </cell>
          <cell r="AC533">
            <v>0</v>
          </cell>
          <cell r="AD533">
            <v>35.482860000000002</v>
          </cell>
          <cell r="AE533">
            <v>35.482860000000002</v>
          </cell>
          <cell r="AF533">
            <v>0</v>
          </cell>
          <cell r="AG533">
            <v>0</v>
          </cell>
          <cell r="AH533">
            <v>11.367139999999999</v>
          </cell>
          <cell r="AI533">
            <v>0</v>
          </cell>
          <cell r="AJ533">
            <v>0</v>
          </cell>
          <cell r="AK533">
            <v>0</v>
          </cell>
          <cell r="AL533">
            <v>0</v>
          </cell>
          <cell r="AM533">
            <v>0</v>
          </cell>
          <cell r="AN533">
            <v>0</v>
          </cell>
          <cell r="AO533">
            <v>0</v>
          </cell>
          <cell r="AP533">
            <v>0</v>
          </cell>
          <cell r="AQ533">
            <v>0</v>
          </cell>
          <cell r="AR533">
            <v>11.367139999999999</v>
          </cell>
          <cell r="AS533">
            <v>11.367139999999999</v>
          </cell>
          <cell r="AT533">
            <v>50</v>
          </cell>
          <cell r="AU533" t="str">
            <v>JUN/12</v>
          </cell>
          <cell r="AV533" t="str">
            <v/>
          </cell>
        </row>
        <row r="534">
          <cell r="A534" t="str">
            <v>2912/11</v>
          </cell>
          <cell r="B534" t="str">
            <v>Base Operativa de Janaúba</v>
          </cell>
          <cell r="C534" t="str">
            <v>PEP</v>
          </cell>
          <cell r="D534">
            <v>27.832999999999998</v>
          </cell>
          <cell r="E534">
            <v>0.33400000000000002</v>
          </cell>
          <cell r="F534">
            <v>30.832999999999998</v>
          </cell>
          <cell r="G534">
            <v>0.33300000000000002</v>
          </cell>
          <cell r="H534">
            <v>0.33400000000000002</v>
          </cell>
          <cell r="I534">
            <v>0.33300000000000002</v>
          </cell>
          <cell r="J534">
            <v>0</v>
          </cell>
          <cell r="K534">
            <v>65</v>
          </cell>
          <cell r="L534">
            <v>64</v>
          </cell>
          <cell r="M534">
            <v>0</v>
          </cell>
          <cell r="N534">
            <v>0</v>
          </cell>
          <cell r="O534">
            <v>0</v>
          </cell>
          <cell r="P534">
            <v>60</v>
          </cell>
          <cell r="Q534">
            <v>189</v>
          </cell>
          <cell r="R534">
            <v>0</v>
          </cell>
          <cell r="S534">
            <v>0</v>
          </cell>
          <cell r="T534">
            <v>0</v>
          </cell>
          <cell r="U534">
            <v>0</v>
          </cell>
          <cell r="V534">
            <v>1.19</v>
          </cell>
          <cell r="W534">
            <v>0</v>
          </cell>
          <cell r="X534">
            <v>0</v>
          </cell>
          <cell r="Y534">
            <v>0</v>
          </cell>
          <cell r="Z534">
            <v>0</v>
          </cell>
          <cell r="AA534">
            <v>0</v>
          </cell>
          <cell r="AB534">
            <v>0</v>
          </cell>
          <cell r="AC534">
            <v>0</v>
          </cell>
          <cell r="AD534">
            <v>1.19</v>
          </cell>
          <cell r="AE534">
            <v>1.19</v>
          </cell>
          <cell r="AF534">
            <v>0</v>
          </cell>
          <cell r="AG534">
            <v>0</v>
          </cell>
          <cell r="AH534">
            <v>0</v>
          </cell>
          <cell r="AI534">
            <v>11</v>
          </cell>
          <cell r="AJ534">
            <v>0</v>
          </cell>
          <cell r="AK534">
            <v>0</v>
          </cell>
          <cell r="AL534">
            <v>0</v>
          </cell>
          <cell r="AM534">
            <v>0</v>
          </cell>
          <cell r="AN534">
            <v>0</v>
          </cell>
          <cell r="AO534">
            <v>0</v>
          </cell>
          <cell r="AP534">
            <v>0</v>
          </cell>
          <cell r="AQ534">
            <v>0</v>
          </cell>
          <cell r="AR534">
            <v>11</v>
          </cell>
          <cell r="AS534">
            <v>11</v>
          </cell>
          <cell r="AT534">
            <v>189</v>
          </cell>
          <cell r="AU534" t="str">
            <v>JUN/12</v>
          </cell>
          <cell r="AV534" t="str">
            <v>Base Operativa de Janaúba</v>
          </cell>
        </row>
        <row r="535">
          <cell r="A535" t="str">
            <v>2913/11</v>
          </cell>
          <cell r="B535" t="str">
            <v>Integração PCH Mata da Velha</v>
          </cell>
          <cell r="C535" t="str">
            <v>PEP</v>
          </cell>
          <cell r="D535">
            <v>28.936999999999998</v>
          </cell>
          <cell r="E535">
            <v>34.838850000000001</v>
          </cell>
          <cell r="F535">
            <v>37.53566</v>
          </cell>
          <cell r="G535">
            <v>28.936999999999998</v>
          </cell>
          <cell r="H535">
            <v>28.937049999999996</v>
          </cell>
          <cell r="I535">
            <v>28.936999999999998</v>
          </cell>
          <cell r="J535">
            <v>28.936999999999998</v>
          </cell>
          <cell r="K535">
            <v>28.937049999999996</v>
          </cell>
          <cell r="L535">
            <v>28.937019999999997</v>
          </cell>
          <cell r="M535">
            <v>28.936999999999998</v>
          </cell>
          <cell r="N535">
            <v>28.937049999999996</v>
          </cell>
          <cell r="O535">
            <v>2175.9759999999997</v>
          </cell>
          <cell r="P535">
            <v>188.12255999999996</v>
          </cell>
          <cell r="Q535">
            <v>2508.78368</v>
          </cell>
          <cell r="R535">
            <v>48.674459999999996</v>
          </cell>
          <cell r="S535">
            <v>30.423909999999999</v>
          </cell>
          <cell r="T535">
            <v>93.913610000000006</v>
          </cell>
          <cell r="U535">
            <v>22.577279999999998</v>
          </cell>
          <cell r="V535">
            <v>0</v>
          </cell>
          <cell r="W535">
            <v>30.200390000000002</v>
          </cell>
          <cell r="X535">
            <v>0</v>
          </cell>
          <cell r="Y535">
            <v>0</v>
          </cell>
          <cell r="Z535">
            <v>0</v>
          </cell>
          <cell r="AA535">
            <v>0</v>
          </cell>
          <cell r="AB535">
            <v>0</v>
          </cell>
          <cell r="AC535">
            <v>0</v>
          </cell>
          <cell r="AD535">
            <v>225.78965000000002</v>
          </cell>
          <cell r="AE535">
            <v>225.78965000000002</v>
          </cell>
          <cell r="AF535">
            <v>0</v>
          </cell>
          <cell r="AG535">
            <v>0</v>
          </cell>
          <cell r="AH535">
            <v>0</v>
          </cell>
          <cell r="AI535">
            <v>0</v>
          </cell>
          <cell r="AJ535">
            <v>0</v>
          </cell>
          <cell r="AK535">
            <v>0</v>
          </cell>
          <cell r="AL535">
            <v>0</v>
          </cell>
          <cell r="AM535">
            <v>0</v>
          </cell>
          <cell r="AN535">
            <v>0</v>
          </cell>
          <cell r="AO535">
            <v>0</v>
          </cell>
          <cell r="AP535">
            <v>0</v>
          </cell>
          <cell r="AQ535">
            <v>0</v>
          </cell>
          <cell r="AR535">
            <v>0</v>
          </cell>
          <cell r="AS535">
            <v>0</v>
          </cell>
          <cell r="AT535">
            <v>347.24423999999999</v>
          </cell>
          <cell r="AU535" t="str">
            <v>JUN/12</v>
          </cell>
          <cell r="AV535" t="str">
            <v/>
          </cell>
        </row>
        <row r="536">
          <cell r="A536" t="str">
            <v>2914/11</v>
          </cell>
          <cell r="B536" t="str">
            <v>Reg. Aut. Proteção e Controle - Relés</v>
          </cell>
          <cell r="C536" t="str">
            <v>PEP</v>
          </cell>
          <cell r="D536">
            <v>0</v>
          </cell>
          <cell r="E536">
            <v>0</v>
          </cell>
          <cell r="F536">
            <v>283.12200000000001</v>
          </cell>
          <cell r="G536">
            <v>0</v>
          </cell>
          <cell r="H536">
            <v>5.7675799999999997</v>
          </cell>
          <cell r="I536">
            <v>1.4014800000000001</v>
          </cell>
          <cell r="J536">
            <v>32.975999999999999</v>
          </cell>
          <cell r="K536">
            <v>82.44</v>
          </cell>
          <cell r="L536">
            <v>0</v>
          </cell>
          <cell r="M536">
            <v>0</v>
          </cell>
          <cell r="N536">
            <v>0</v>
          </cell>
          <cell r="O536">
            <v>11.414969999999999</v>
          </cell>
          <cell r="P536">
            <v>290.29105999999996</v>
          </cell>
          <cell r="Q536">
            <v>417.12202999999994</v>
          </cell>
          <cell r="R536">
            <v>0</v>
          </cell>
          <cell r="S536">
            <v>0</v>
          </cell>
          <cell r="T536">
            <v>283.12200000000001</v>
          </cell>
          <cell r="U536">
            <v>0</v>
          </cell>
          <cell r="V536">
            <v>5.7675799999999997</v>
          </cell>
          <cell r="W536">
            <v>9.3206599999999984</v>
          </cell>
          <cell r="X536">
            <v>0</v>
          </cell>
          <cell r="Y536">
            <v>0</v>
          </cell>
          <cell r="Z536">
            <v>0</v>
          </cell>
          <cell r="AA536">
            <v>0</v>
          </cell>
          <cell r="AB536">
            <v>0</v>
          </cell>
          <cell r="AC536">
            <v>0</v>
          </cell>
          <cell r="AD536">
            <v>298.21024</v>
          </cell>
          <cell r="AE536">
            <v>298.21024</v>
          </cell>
          <cell r="AF536">
            <v>0</v>
          </cell>
          <cell r="AG536">
            <v>0</v>
          </cell>
          <cell r="AH536">
            <v>0</v>
          </cell>
          <cell r="AI536">
            <v>0</v>
          </cell>
          <cell r="AJ536">
            <v>0</v>
          </cell>
          <cell r="AK536">
            <v>0</v>
          </cell>
          <cell r="AL536">
            <v>0</v>
          </cell>
          <cell r="AM536">
            <v>0</v>
          </cell>
          <cell r="AN536">
            <v>0</v>
          </cell>
          <cell r="AO536">
            <v>0</v>
          </cell>
          <cell r="AP536">
            <v>0</v>
          </cell>
          <cell r="AQ536">
            <v>0</v>
          </cell>
          <cell r="AR536">
            <v>0</v>
          </cell>
          <cell r="AS536">
            <v>0</v>
          </cell>
          <cell r="AT536">
            <v>417.12203</v>
          </cell>
          <cell r="AU536" t="str">
            <v>JUN/12</v>
          </cell>
          <cell r="AV536" t="str">
            <v>Reg. Aut. Proteção e Controle - Relés</v>
          </cell>
        </row>
        <row r="537">
          <cell r="A537" t="str">
            <v>2915/11</v>
          </cell>
          <cell r="B537" t="str">
            <v>Software NEWAVE para a PO/PE</v>
          </cell>
          <cell r="C537" t="str">
            <v>PEP</v>
          </cell>
          <cell r="D537">
            <v>0</v>
          </cell>
          <cell r="E537">
            <v>0</v>
          </cell>
          <cell r="F537">
            <v>0</v>
          </cell>
          <cell r="G537">
            <v>0</v>
          </cell>
          <cell r="H537">
            <v>0</v>
          </cell>
          <cell r="I537">
            <v>0</v>
          </cell>
          <cell r="J537">
            <v>16</v>
          </cell>
          <cell r="K537">
            <v>0</v>
          </cell>
          <cell r="L537">
            <v>0</v>
          </cell>
          <cell r="M537">
            <v>0</v>
          </cell>
          <cell r="N537">
            <v>0</v>
          </cell>
          <cell r="O537">
            <v>0</v>
          </cell>
          <cell r="P537">
            <v>0</v>
          </cell>
          <cell r="Q537">
            <v>16</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16</v>
          </cell>
          <cell r="AU537" t="str">
            <v>JUN/12</v>
          </cell>
          <cell r="AV537" t="str">
            <v/>
          </cell>
        </row>
        <row r="538">
          <cell r="A538" t="str">
            <v>2916/11</v>
          </cell>
          <cell r="B538" t="str">
            <v>Adequação de LD's para Atender a V&amp;M Brasil</v>
          </cell>
          <cell r="C538" t="str">
            <v>PEP</v>
          </cell>
          <cell r="D538">
            <v>8.6613299999999995</v>
          </cell>
          <cell r="E538">
            <v>8.6613299999999995</v>
          </cell>
          <cell r="F538">
            <v>8.6613199999999999</v>
          </cell>
          <cell r="G538">
            <v>8.6613299999999995</v>
          </cell>
          <cell r="H538">
            <v>8.6613299999999995</v>
          </cell>
          <cell r="I538">
            <v>8.6613299999999995</v>
          </cell>
          <cell r="J538">
            <v>8.6613199999999999</v>
          </cell>
          <cell r="K538">
            <v>8.6613299999999995</v>
          </cell>
          <cell r="L538">
            <v>8.6613299999999995</v>
          </cell>
          <cell r="M538">
            <v>8.6613299999999995</v>
          </cell>
          <cell r="N538">
            <v>8.6613199999999999</v>
          </cell>
          <cell r="O538">
            <v>8.6613299999999995</v>
          </cell>
          <cell r="P538">
            <v>51.967969999999994</v>
          </cell>
          <cell r="Q538">
            <v>103.93592999999998</v>
          </cell>
          <cell r="R538">
            <v>6.1604099999999997</v>
          </cell>
          <cell r="S538">
            <v>5.7296899999999997</v>
          </cell>
          <cell r="T538">
            <v>2.5322199999999997</v>
          </cell>
          <cell r="U538">
            <v>0</v>
          </cell>
          <cell r="V538">
            <v>0</v>
          </cell>
          <cell r="W538">
            <v>0</v>
          </cell>
          <cell r="X538">
            <v>0</v>
          </cell>
          <cell r="Y538">
            <v>0</v>
          </cell>
          <cell r="Z538">
            <v>0</v>
          </cell>
          <cell r="AA538">
            <v>0</v>
          </cell>
          <cell r="AB538">
            <v>0</v>
          </cell>
          <cell r="AC538">
            <v>0</v>
          </cell>
          <cell r="AD538">
            <v>14.422320000000001</v>
          </cell>
          <cell r="AE538">
            <v>14.422320000000001</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14.83893</v>
          </cell>
          <cell r="AU538" t="str">
            <v>JUN/12</v>
          </cell>
          <cell r="AV538" t="str">
            <v/>
          </cell>
        </row>
        <row r="539">
          <cell r="A539" t="str">
            <v>2917/11</v>
          </cell>
          <cell r="B539" t="str">
            <v>Atendimento à Infraero</v>
          </cell>
          <cell r="C539" t="str">
            <v>PEP</v>
          </cell>
          <cell r="D539">
            <v>48.342239999999997</v>
          </cell>
          <cell r="E539">
            <v>48.342300000000002</v>
          </cell>
          <cell r="F539">
            <v>15.21467</v>
          </cell>
          <cell r="G539">
            <v>18.61429</v>
          </cell>
          <cell r="H539">
            <v>27.628880000000002</v>
          </cell>
          <cell r="I539">
            <v>62.294940000000004</v>
          </cell>
          <cell r="J539">
            <v>29.065940000000001</v>
          </cell>
          <cell r="K539">
            <v>17.29495</v>
          </cell>
          <cell r="L539">
            <v>537.88240000000008</v>
          </cell>
          <cell r="M539">
            <v>160.00213000000002</v>
          </cell>
          <cell r="N539">
            <v>199.77561</v>
          </cell>
          <cell r="O539">
            <v>241.95321000000001</v>
          </cell>
          <cell r="P539">
            <v>220.43732</v>
          </cell>
          <cell r="Q539">
            <v>1406.41156</v>
          </cell>
          <cell r="R539">
            <v>7.8618700000000006</v>
          </cell>
          <cell r="S539">
            <v>12.87241</v>
          </cell>
          <cell r="T539">
            <v>11.44168</v>
          </cell>
          <cell r="U539">
            <v>17.22204</v>
          </cell>
          <cell r="V539">
            <v>24.131909999999998</v>
          </cell>
          <cell r="W539">
            <v>84.910529999999994</v>
          </cell>
          <cell r="X539">
            <v>0</v>
          </cell>
          <cell r="Y539">
            <v>0</v>
          </cell>
          <cell r="Z539">
            <v>0</v>
          </cell>
          <cell r="AA539">
            <v>0</v>
          </cell>
          <cell r="AB539">
            <v>0</v>
          </cell>
          <cell r="AC539">
            <v>0</v>
          </cell>
          <cell r="AD539">
            <v>158.44044</v>
          </cell>
          <cell r="AE539">
            <v>158.44044</v>
          </cell>
          <cell r="AF539">
            <v>0</v>
          </cell>
          <cell r="AG539">
            <v>0</v>
          </cell>
          <cell r="AH539">
            <v>0</v>
          </cell>
          <cell r="AI539">
            <v>0</v>
          </cell>
          <cell r="AJ539">
            <v>23.69943</v>
          </cell>
          <cell r="AK539">
            <v>71.729810000000001</v>
          </cell>
          <cell r="AL539">
            <v>10.80316</v>
          </cell>
          <cell r="AM539">
            <v>0</v>
          </cell>
          <cell r="AN539">
            <v>0</v>
          </cell>
          <cell r="AO539">
            <v>0</v>
          </cell>
          <cell r="AP539">
            <v>0</v>
          </cell>
          <cell r="AQ539">
            <v>0</v>
          </cell>
          <cell r="AR539">
            <v>95.429239999999993</v>
          </cell>
          <cell r="AS539">
            <v>106.2324</v>
          </cell>
          <cell r="AT539">
            <v>1333.8267500000002</v>
          </cell>
          <cell r="AU539" t="str">
            <v>JUN/12</v>
          </cell>
          <cell r="AV539" t="str">
            <v/>
          </cell>
        </row>
        <row r="540">
          <cell r="A540" t="str">
            <v>2918/11</v>
          </cell>
          <cell r="B540" t="str">
            <v>Aquisição de Projetor para a EP</v>
          </cell>
          <cell r="C540" t="str">
            <v>PEP</v>
          </cell>
          <cell r="D540">
            <v>0</v>
          </cell>
          <cell r="E540">
            <v>0</v>
          </cell>
          <cell r="F540">
            <v>0</v>
          </cell>
          <cell r="G540">
            <v>0</v>
          </cell>
          <cell r="H540">
            <v>0</v>
          </cell>
          <cell r="I540">
            <v>5</v>
          </cell>
          <cell r="J540">
            <v>0</v>
          </cell>
          <cell r="K540">
            <v>0</v>
          </cell>
          <cell r="L540">
            <v>0</v>
          </cell>
          <cell r="M540">
            <v>0</v>
          </cell>
          <cell r="N540">
            <v>0</v>
          </cell>
          <cell r="O540">
            <v>0</v>
          </cell>
          <cell r="P540">
            <v>5</v>
          </cell>
          <cell r="Q540">
            <v>5</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2.2000000000000002</v>
          </cell>
          <cell r="AJ540">
            <v>0</v>
          </cell>
          <cell r="AK540">
            <v>0</v>
          </cell>
          <cell r="AL540">
            <v>0</v>
          </cell>
          <cell r="AM540">
            <v>0</v>
          </cell>
          <cell r="AN540">
            <v>0</v>
          </cell>
          <cell r="AO540">
            <v>0</v>
          </cell>
          <cell r="AP540">
            <v>0</v>
          </cell>
          <cell r="AQ540">
            <v>0</v>
          </cell>
          <cell r="AR540">
            <v>2.2000000000000002</v>
          </cell>
          <cell r="AS540">
            <v>2.2000000000000002</v>
          </cell>
          <cell r="AT540">
            <v>5</v>
          </cell>
          <cell r="AU540" t="str">
            <v>JUN/12</v>
          </cell>
          <cell r="AV540" t="str">
            <v>Aquisição de Projetor para a EP</v>
          </cell>
        </row>
        <row r="541">
          <cell r="A541" t="str">
            <v>2919/11</v>
          </cell>
          <cell r="B541" t="str">
            <v>Aquisição de Subestações Móveis</v>
          </cell>
          <cell r="C541" t="str">
            <v>PEP</v>
          </cell>
          <cell r="D541">
            <v>0</v>
          </cell>
          <cell r="E541">
            <v>0</v>
          </cell>
          <cell r="F541">
            <v>0</v>
          </cell>
          <cell r="G541">
            <v>0</v>
          </cell>
          <cell r="H541">
            <v>0</v>
          </cell>
          <cell r="I541">
            <v>0</v>
          </cell>
          <cell r="J541">
            <v>0</v>
          </cell>
          <cell r="K541">
            <v>4605</v>
          </cell>
          <cell r="L541">
            <v>0</v>
          </cell>
          <cell r="M541">
            <v>800</v>
          </cell>
          <cell r="N541">
            <v>0</v>
          </cell>
          <cell r="O541">
            <v>400</v>
          </cell>
          <cell r="P541">
            <v>0</v>
          </cell>
          <cell r="Q541">
            <v>5805</v>
          </cell>
          <cell r="R541">
            <v>0</v>
          </cell>
          <cell r="S541">
            <v>0</v>
          </cell>
          <cell r="T541">
            <v>0</v>
          </cell>
          <cell r="U541">
            <v>260.416</v>
          </cell>
          <cell r="V541">
            <v>0</v>
          </cell>
          <cell r="W541">
            <v>0</v>
          </cell>
          <cell r="X541">
            <v>0</v>
          </cell>
          <cell r="Y541">
            <v>0</v>
          </cell>
          <cell r="Z541">
            <v>0</v>
          </cell>
          <cell r="AA541">
            <v>0</v>
          </cell>
          <cell r="AB541">
            <v>0</v>
          </cell>
          <cell r="AC541">
            <v>0</v>
          </cell>
          <cell r="AD541">
            <v>260.416</v>
          </cell>
          <cell r="AE541">
            <v>260.416</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5805</v>
          </cell>
          <cell r="AU541" t="str">
            <v>JUN/12</v>
          </cell>
          <cell r="AV541" t="str">
            <v>Aquisição de Subestações Móveis</v>
          </cell>
        </row>
        <row r="542">
          <cell r="A542" t="str">
            <v>2920/11</v>
          </cell>
          <cell r="B542" t="str">
            <v>UHE Volta Grande - Reforma e Modernização</v>
          </cell>
          <cell r="C542" t="str">
            <v>PEP</v>
          </cell>
          <cell r="D542">
            <v>0</v>
          </cell>
          <cell r="E542">
            <v>0</v>
          </cell>
          <cell r="F542">
            <v>4.4999999999999998E-2</v>
          </cell>
          <cell r="G542">
            <v>174.84280999999999</v>
          </cell>
          <cell r="H542">
            <v>91.835980000000006</v>
          </cell>
          <cell r="I542">
            <v>69.088540000000009</v>
          </cell>
          <cell r="J542">
            <v>94.086529999999996</v>
          </cell>
          <cell r="K542">
            <v>307.88652999999999</v>
          </cell>
          <cell r="L542">
            <v>91.886529999999993</v>
          </cell>
          <cell r="M542">
            <v>529.73117999999999</v>
          </cell>
          <cell r="N542">
            <v>529.68590999999992</v>
          </cell>
          <cell r="O542">
            <v>647.62351999999998</v>
          </cell>
          <cell r="P542">
            <v>335.81232999999997</v>
          </cell>
          <cell r="Q542">
            <v>2536.7125300000002</v>
          </cell>
          <cell r="R542">
            <v>0</v>
          </cell>
          <cell r="S542">
            <v>0</v>
          </cell>
          <cell r="T542">
            <v>4.4999999999999998E-2</v>
          </cell>
          <cell r="U542">
            <v>174.84276</v>
          </cell>
          <cell r="V542">
            <v>91.835899999999995</v>
          </cell>
          <cell r="W542">
            <v>69.088489999999993</v>
          </cell>
          <cell r="X542">
            <v>0</v>
          </cell>
          <cell r="Y542">
            <v>0</v>
          </cell>
          <cell r="Z542">
            <v>0</v>
          </cell>
          <cell r="AA542">
            <v>0</v>
          </cell>
          <cell r="AB542">
            <v>0</v>
          </cell>
          <cell r="AC542">
            <v>0</v>
          </cell>
          <cell r="AD542">
            <v>335.81214999999997</v>
          </cell>
          <cell r="AE542">
            <v>335.81214999999997</v>
          </cell>
          <cell r="AF542">
            <v>0</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2536.7123900000006</v>
          </cell>
          <cell r="AU542" t="str">
            <v>JUN/12</v>
          </cell>
          <cell r="AV542" t="str">
            <v>UHE Volta Grande - Reforma e Modernização</v>
          </cell>
        </row>
        <row r="543">
          <cell r="A543" t="str">
            <v>2921/11</v>
          </cell>
          <cell r="B543" t="str">
            <v>Reforço Emergencial p/ Região de Guaxupé</v>
          </cell>
          <cell r="C543" t="str">
            <v>PEP</v>
          </cell>
          <cell r="D543">
            <v>360.20100000000002</v>
          </cell>
          <cell r="E543">
            <v>360.20100000000002</v>
          </cell>
          <cell r="F543">
            <v>0</v>
          </cell>
          <cell r="G543">
            <v>0</v>
          </cell>
          <cell r="H543">
            <v>0</v>
          </cell>
          <cell r="I543">
            <v>0</v>
          </cell>
          <cell r="J543">
            <v>0</v>
          </cell>
          <cell r="K543">
            <v>0</v>
          </cell>
          <cell r="L543">
            <v>0</v>
          </cell>
          <cell r="M543">
            <v>0</v>
          </cell>
          <cell r="N543">
            <v>0</v>
          </cell>
          <cell r="O543">
            <v>0</v>
          </cell>
          <cell r="P543">
            <v>720.40200000000004</v>
          </cell>
          <cell r="Q543">
            <v>720.40200000000004</v>
          </cell>
          <cell r="R543">
            <v>59.055180000000007</v>
          </cell>
          <cell r="S543">
            <v>135.16291000000001</v>
          </cell>
          <cell r="T543">
            <v>129.77974</v>
          </cell>
          <cell r="U543">
            <v>121.12600000000002</v>
          </cell>
          <cell r="V543">
            <v>8.0221999999999998</v>
          </cell>
          <cell r="W543">
            <v>0</v>
          </cell>
          <cell r="X543">
            <v>0</v>
          </cell>
          <cell r="Y543">
            <v>0</v>
          </cell>
          <cell r="Z543">
            <v>0</v>
          </cell>
          <cell r="AA543">
            <v>0</v>
          </cell>
          <cell r="AB543">
            <v>0</v>
          </cell>
          <cell r="AC543">
            <v>0</v>
          </cell>
          <cell r="AD543">
            <v>453.14603</v>
          </cell>
          <cell r="AE543">
            <v>453.14603</v>
          </cell>
          <cell r="AF543">
            <v>0</v>
          </cell>
          <cell r="AG543">
            <v>0</v>
          </cell>
          <cell r="AH543">
            <v>0</v>
          </cell>
          <cell r="AI543">
            <v>0</v>
          </cell>
          <cell r="AJ543">
            <v>0</v>
          </cell>
          <cell r="AK543">
            <v>0</v>
          </cell>
          <cell r="AL543">
            <v>0</v>
          </cell>
          <cell r="AM543">
            <v>0</v>
          </cell>
          <cell r="AN543">
            <v>0</v>
          </cell>
          <cell r="AO543">
            <v>0</v>
          </cell>
          <cell r="AP543">
            <v>0</v>
          </cell>
          <cell r="AQ543">
            <v>0</v>
          </cell>
          <cell r="AR543">
            <v>0</v>
          </cell>
          <cell r="AS543">
            <v>0</v>
          </cell>
          <cell r="AT543">
            <v>720.40199999999993</v>
          </cell>
          <cell r="AU543" t="str">
            <v>JUN/12</v>
          </cell>
          <cell r="AV543" t="str">
            <v/>
          </cell>
        </row>
        <row r="544">
          <cell r="A544" t="str">
            <v>2922/11</v>
          </cell>
          <cell r="B544" t="str">
            <v>Ferramentas DDC 2012</v>
          </cell>
          <cell r="C544" t="str">
            <v>PEP</v>
          </cell>
          <cell r="D544">
            <v>0</v>
          </cell>
          <cell r="E544">
            <v>0</v>
          </cell>
          <cell r="F544">
            <v>0</v>
          </cell>
          <cell r="G544">
            <v>1422.7394999999999</v>
          </cell>
          <cell r="H544">
            <v>1422.7394999999999</v>
          </cell>
          <cell r="I544">
            <v>1844.8710000000001</v>
          </cell>
          <cell r="J544">
            <v>0</v>
          </cell>
          <cell r="K544">
            <v>0</v>
          </cell>
          <cell r="L544">
            <v>0</v>
          </cell>
          <cell r="M544">
            <v>0</v>
          </cell>
          <cell r="N544">
            <v>0</v>
          </cell>
          <cell r="O544">
            <v>0</v>
          </cell>
          <cell r="P544">
            <v>4690.3499999999995</v>
          </cell>
          <cell r="Q544">
            <v>4690.3499999999995</v>
          </cell>
          <cell r="R544">
            <v>0</v>
          </cell>
          <cell r="S544">
            <v>46.905060000000006</v>
          </cell>
          <cell r="T544">
            <v>80.157640000000001</v>
          </cell>
          <cell r="U544">
            <v>380.02310999999997</v>
          </cell>
          <cell r="V544">
            <v>173.48142000000001</v>
          </cell>
          <cell r="W544">
            <v>151.69745</v>
          </cell>
          <cell r="X544">
            <v>0</v>
          </cell>
          <cell r="Y544">
            <v>0</v>
          </cell>
          <cell r="Z544">
            <v>0</v>
          </cell>
          <cell r="AA544">
            <v>0</v>
          </cell>
          <cell r="AB544">
            <v>0</v>
          </cell>
          <cell r="AC544">
            <v>0</v>
          </cell>
          <cell r="AD544">
            <v>832.26468</v>
          </cell>
          <cell r="AE544">
            <v>832.26468</v>
          </cell>
          <cell r="AF544">
            <v>0.99372000000000005</v>
          </cell>
          <cell r="AG544">
            <v>0</v>
          </cell>
          <cell r="AH544">
            <v>0</v>
          </cell>
          <cell r="AI544">
            <v>0</v>
          </cell>
          <cell r="AJ544">
            <v>2.14561</v>
          </cell>
          <cell r="AK544">
            <v>1.3540000000000001</v>
          </cell>
          <cell r="AL544">
            <v>80.25660000000002</v>
          </cell>
          <cell r="AM544">
            <v>966.35034999999993</v>
          </cell>
          <cell r="AN544">
            <v>118.99424</v>
          </cell>
          <cell r="AO544">
            <v>232.72899999999998</v>
          </cell>
          <cell r="AP544">
            <v>1552.8</v>
          </cell>
          <cell r="AQ544">
            <v>331.89400000000001</v>
          </cell>
          <cell r="AR544">
            <v>4.4933300000000003</v>
          </cell>
          <cell r="AS544">
            <v>3287.5175200000003</v>
          </cell>
          <cell r="AT544">
            <v>4690.3500000000004</v>
          </cell>
          <cell r="AU544" t="str">
            <v>JUN/12</v>
          </cell>
          <cell r="AV544" t="str">
            <v>Ferramentas DDC 2012</v>
          </cell>
        </row>
        <row r="545">
          <cell r="A545" t="str">
            <v>2923/11</v>
          </cell>
          <cell r="B545" t="str">
            <v>Substituição dos Radiadores Sist. Ventilação - MGTA/2011</v>
          </cell>
          <cell r="C545" t="str">
            <v>PEP</v>
          </cell>
          <cell r="D545">
            <v>0</v>
          </cell>
          <cell r="E545">
            <v>0</v>
          </cell>
          <cell r="F545">
            <v>0</v>
          </cell>
          <cell r="G545">
            <v>0</v>
          </cell>
          <cell r="H545">
            <v>0</v>
          </cell>
          <cell r="I545">
            <v>0</v>
          </cell>
          <cell r="J545">
            <v>0</v>
          </cell>
          <cell r="K545">
            <v>0</v>
          </cell>
          <cell r="L545">
            <v>0</v>
          </cell>
          <cell r="M545">
            <v>0</v>
          </cell>
          <cell r="N545">
            <v>220</v>
          </cell>
          <cell r="O545">
            <v>0</v>
          </cell>
          <cell r="P545">
            <v>0</v>
          </cell>
          <cell r="Q545">
            <v>220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220</v>
          </cell>
          <cell r="AR545">
            <v>0</v>
          </cell>
          <cell r="AS545">
            <v>220</v>
          </cell>
          <cell r="AT545">
            <v>220</v>
          </cell>
          <cell r="AU545" t="str">
            <v>JUN/12</v>
          </cell>
          <cell r="AV545" t="str">
            <v>Substituição dos Radiadores Sist. Ventilação - MGTA/2011</v>
          </cell>
        </row>
        <row r="546">
          <cell r="A546" t="str">
            <v>2926/11</v>
          </cell>
          <cell r="B546" t="str">
            <v>Software para Cálculo de Malha de Aterramento</v>
          </cell>
          <cell r="C546" t="str">
            <v>PEP</v>
          </cell>
          <cell r="D546">
            <v>0</v>
          </cell>
          <cell r="E546">
            <v>0</v>
          </cell>
          <cell r="F546">
            <v>12</v>
          </cell>
          <cell r="G546">
            <v>0</v>
          </cell>
          <cell r="H546">
            <v>0</v>
          </cell>
          <cell r="I546">
            <v>0</v>
          </cell>
          <cell r="J546">
            <v>0</v>
          </cell>
          <cell r="K546">
            <v>0</v>
          </cell>
          <cell r="L546">
            <v>0</v>
          </cell>
          <cell r="M546">
            <v>0</v>
          </cell>
          <cell r="N546">
            <v>0</v>
          </cell>
          <cell r="O546">
            <v>0</v>
          </cell>
          <cell r="P546">
            <v>12</v>
          </cell>
          <cell r="Q546">
            <v>12</v>
          </cell>
          <cell r="R546">
            <v>0</v>
          </cell>
          <cell r="S546">
            <v>0</v>
          </cell>
          <cell r="T546">
            <v>12</v>
          </cell>
          <cell r="U546">
            <v>0</v>
          </cell>
          <cell r="V546">
            <v>0</v>
          </cell>
          <cell r="W546">
            <v>0</v>
          </cell>
          <cell r="X546">
            <v>0</v>
          </cell>
          <cell r="Y546">
            <v>0</v>
          </cell>
          <cell r="Z546">
            <v>0</v>
          </cell>
          <cell r="AA546">
            <v>0</v>
          </cell>
          <cell r="AB546">
            <v>0</v>
          </cell>
          <cell r="AC546">
            <v>0</v>
          </cell>
          <cell r="AD546">
            <v>12</v>
          </cell>
          <cell r="AE546">
            <v>12</v>
          </cell>
          <cell r="AF546">
            <v>0</v>
          </cell>
          <cell r="AG546">
            <v>0</v>
          </cell>
          <cell r="AH546">
            <v>0</v>
          </cell>
          <cell r="AI546">
            <v>0</v>
          </cell>
          <cell r="AJ546">
            <v>0</v>
          </cell>
          <cell r="AK546">
            <v>0</v>
          </cell>
          <cell r="AL546">
            <v>0</v>
          </cell>
          <cell r="AM546">
            <v>0</v>
          </cell>
          <cell r="AN546">
            <v>0</v>
          </cell>
          <cell r="AO546">
            <v>0</v>
          </cell>
          <cell r="AP546">
            <v>0</v>
          </cell>
          <cell r="AQ546">
            <v>0</v>
          </cell>
          <cell r="AR546">
            <v>0</v>
          </cell>
          <cell r="AS546">
            <v>0</v>
          </cell>
          <cell r="AT546">
            <v>12</v>
          </cell>
          <cell r="AU546" t="str">
            <v>JUN/12</v>
          </cell>
          <cell r="AV546" t="str">
            <v>Software para Cálculo de Malha de Aterramento</v>
          </cell>
        </row>
        <row r="547">
          <cell r="A547" t="str">
            <v>2931/11</v>
          </cell>
          <cell r="B547" t="str">
            <v>Aquisição de um Conjunto de Inclinômetro</v>
          </cell>
          <cell r="C547" t="str">
            <v>PEP</v>
          </cell>
          <cell r="D547">
            <v>0</v>
          </cell>
          <cell r="E547">
            <v>0</v>
          </cell>
          <cell r="F547">
            <v>0</v>
          </cell>
          <cell r="G547">
            <v>0</v>
          </cell>
          <cell r="H547">
            <v>0</v>
          </cell>
          <cell r="I547">
            <v>0</v>
          </cell>
          <cell r="J547">
            <v>4</v>
          </cell>
          <cell r="K547">
            <v>7</v>
          </cell>
          <cell r="L547">
            <v>63</v>
          </cell>
          <cell r="M547">
            <v>0</v>
          </cell>
          <cell r="N547">
            <v>0</v>
          </cell>
          <cell r="O547">
            <v>0</v>
          </cell>
          <cell r="P547">
            <v>0</v>
          </cell>
          <cell r="Q547">
            <v>74</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70</v>
          </cell>
          <cell r="AM547">
            <v>0</v>
          </cell>
          <cell r="AN547">
            <v>0</v>
          </cell>
          <cell r="AO547">
            <v>0</v>
          </cell>
          <cell r="AP547">
            <v>0</v>
          </cell>
          <cell r="AQ547">
            <v>0</v>
          </cell>
          <cell r="AR547">
            <v>0</v>
          </cell>
          <cell r="AS547">
            <v>70</v>
          </cell>
          <cell r="AT547">
            <v>70</v>
          </cell>
          <cell r="AU547" t="str">
            <v>JUN/12</v>
          </cell>
          <cell r="AV547" t="str">
            <v>Aquisição de um Conjunto de Inclinômetro</v>
          </cell>
        </row>
        <row r="548">
          <cell r="A548" t="str">
            <v>2933/11</v>
          </cell>
          <cell r="B548" t="str">
            <v>Reforço para a Região de Pirapora</v>
          </cell>
          <cell r="C548" t="str">
            <v>PEP</v>
          </cell>
          <cell r="D548">
            <v>76.230820000000008</v>
          </cell>
          <cell r="E548">
            <v>76.230859999999993</v>
          </cell>
          <cell r="F548">
            <v>76.230820000000008</v>
          </cell>
          <cell r="G548">
            <v>76.230820000000008</v>
          </cell>
          <cell r="H548">
            <v>76.230859999999993</v>
          </cell>
          <cell r="I548">
            <v>76.230820000000008</v>
          </cell>
          <cell r="J548">
            <v>76.230820000000008</v>
          </cell>
          <cell r="K548">
            <v>76.230859999999993</v>
          </cell>
          <cell r="L548">
            <v>76.230820000000008</v>
          </cell>
          <cell r="M548">
            <v>76.230820000000008</v>
          </cell>
          <cell r="N548">
            <v>76.230859999999993</v>
          </cell>
          <cell r="O548">
            <v>76.230820000000008</v>
          </cell>
          <cell r="P548">
            <v>457.38499999999999</v>
          </cell>
          <cell r="Q548">
            <v>914.77</v>
          </cell>
          <cell r="R548">
            <v>0</v>
          </cell>
          <cell r="S548">
            <v>2.8538399999999999</v>
          </cell>
          <cell r="T548">
            <v>1.91652</v>
          </cell>
          <cell r="U548">
            <v>1.7632499999999998</v>
          </cell>
          <cell r="V548">
            <v>90.551990000000004</v>
          </cell>
          <cell r="W548">
            <v>4.6736700000000004</v>
          </cell>
          <cell r="X548">
            <v>0</v>
          </cell>
          <cell r="Y548">
            <v>0</v>
          </cell>
          <cell r="Z548">
            <v>0</v>
          </cell>
          <cell r="AA548">
            <v>0</v>
          </cell>
          <cell r="AB548">
            <v>0</v>
          </cell>
          <cell r="AC548">
            <v>0</v>
          </cell>
          <cell r="AD548">
            <v>101.75926999999999</v>
          </cell>
          <cell r="AE548">
            <v>101.75926999999999</v>
          </cell>
          <cell r="AF548">
            <v>16.18441</v>
          </cell>
          <cell r="AG548">
            <v>0</v>
          </cell>
          <cell r="AH548">
            <v>0</v>
          </cell>
          <cell r="AI548">
            <v>0</v>
          </cell>
          <cell r="AJ548">
            <v>0</v>
          </cell>
          <cell r="AK548">
            <v>0</v>
          </cell>
          <cell r="AL548">
            <v>0</v>
          </cell>
          <cell r="AM548">
            <v>0</v>
          </cell>
          <cell r="AN548">
            <v>0</v>
          </cell>
          <cell r="AO548">
            <v>0</v>
          </cell>
          <cell r="AP548">
            <v>0</v>
          </cell>
          <cell r="AQ548">
            <v>39.692599999999999</v>
          </cell>
          <cell r="AR548">
            <v>16.18441</v>
          </cell>
          <cell r="AS548">
            <v>55.877009999999999</v>
          </cell>
          <cell r="AT548">
            <v>914.77</v>
          </cell>
          <cell r="AU548" t="str">
            <v>JUN/12</v>
          </cell>
          <cell r="AV548" t="str">
            <v>Reforço para a Região de Pirapora</v>
          </cell>
        </row>
        <row r="549">
          <cell r="A549" t="str">
            <v>2934/11</v>
          </cell>
          <cell r="B549" t="str">
            <v>Aquisição de Freezers</v>
          </cell>
          <cell r="C549" t="str">
            <v>ORD</v>
          </cell>
          <cell r="D549">
            <v>8</v>
          </cell>
          <cell r="E549">
            <v>0</v>
          </cell>
          <cell r="F549">
            <v>0</v>
          </cell>
          <cell r="G549">
            <v>0</v>
          </cell>
          <cell r="H549">
            <v>0</v>
          </cell>
          <cell r="I549">
            <v>0</v>
          </cell>
          <cell r="J549">
            <v>0</v>
          </cell>
          <cell r="K549">
            <v>0</v>
          </cell>
          <cell r="L549">
            <v>0</v>
          </cell>
          <cell r="M549">
            <v>0</v>
          </cell>
          <cell r="N549">
            <v>0</v>
          </cell>
          <cell r="O549">
            <v>0</v>
          </cell>
          <cell r="P549">
            <v>8</v>
          </cell>
          <cell r="Q549">
            <v>8</v>
          </cell>
          <cell r="R549">
            <v>0</v>
          </cell>
          <cell r="S549">
            <v>0.73099999999999998</v>
          </cell>
          <cell r="T549">
            <v>4.87</v>
          </cell>
          <cell r="U549">
            <v>0</v>
          </cell>
          <cell r="V549">
            <v>0</v>
          </cell>
          <cell r="W549">
            <v>0</v>
          </cell>
          <cell r="X549">
            <v>0</v>
          </cell>
          <cell r="Y549">
            <v>0</v>
          </cell>
          <cell r="Z549">
            <v>0</v>
          </cell>
          <cell r="AA549">
            <v>0</v>
          </cell>
          <cell r="AB549">
            <v>0</v>
          </cell>
          <cell r="AC549">
            <v>0</v>
          </cell>
          <cell r="AD549">
            <v>5.601</v>
          </cell>
          <cell r="AE549">
            <v>5.601</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8</v>
          </cell>
          <cell r="AU549" t="str">
            <v>JUN/12</v>
          </cell>
          <cell r="AV549" t="str">
            <v>Aquisição de Freezers</v>
          </cell>
        </row>
        <row r="550">
          <cell r="A550" t="str">
            <v>2935/11</v>
          </cell>
          <cell r="B550" t="str">
            <v>Chaves Comutadoras p/ SE Montes Claros e Reserva Técnica</v>
          </cell>
          <cell r="C550" t="str">
            <v>PEP</v>
          </cell>
          <cell r="D550">
            <v>0.67976999999999999</v>
          </cell>
          <cell r="E550">
            <v>0</v>
          </cell>
          <cell r="F550">
            <v>0</v>
          </cell>
          <cell r="G550">
            <v>0</v>
          </cell>
          <cell r="H550">
            <v>0</v>
          </cell>
          <cell r="I550">
            <v>0</v>
          </cell>
          <cell r="J550">
            <v>0</v>
          </cell>
          <cell r="K550">
            <v>0</v>
          </cell>
          <cell r="L550">
            <v>30</v>
          </cell>
          <cell r="M550">
            <v>1272.7250300000001</v>
          </cell>
          <cell r="N550">
            <v>6.5952000000000002</v>
          </cell>
          <cell r="O550">
            <v>0</v>
          </cell>
          <cell r="P550">
            <v>0.67976999999999999</v>
          </cell>
          <cell r="Q550">
            <v>1310</v>
          </cell>
          <cell r="R550">
            <v>0.67976999999999999</v>
          </cell>
          <cell r="S550">
            <v>0</v>
          </cell>
          <cell r="T550">
            <v>0</v>
          </cell>
          <cell r="U550">
            <v>0</v>
          </cell>
          <cell r="V550">
            <v>0</v>
          </cell>
          <cell r="W550">
            <v>0</v>
          </cell>
          <cell r="X550">
            <v>0</v>
          </cell>
          <cell r="Y550">
            <v>0</v>
          </cell>
          <cell r="Z550">
            <v>0</v>
          </cell>
          <cell r="AA550">
            <v>0</v>
          </cell>
          <cell r="AB550">
            <v>0</v>
          </cell>
          <cell r="AC550">
            <v>0</v>
          </cell>
          <cell r="AD550">
            <v>0.67976999999999999</v>
          </cell>
          <cell r="AE550">
            <v>0.67976999999999999</v>
          </cell>
          <cell r="AF550">
            <v>0</v>
          </cell>
          <cell r="AG550">
            <v>0</v>
          </cell>
          <cell r="AH550">
            <v>0</v>
          </cell>
          <cell r="AI550">
            <v>0</v>
          </cell>
          <cell r="AJ550">
            <v>0</v>
          </cell>
          <cell r="AK550">
            <v>0</v>
          </cell>
          <cell r="AL550">
            <v>0</v>
          </cell>
          <cell r="AM550">
            <v>0</v>
          </cell>
          <cell r="AN550">
            <v>0</v>
          </cell>
          <cell r="AO550">
            <v>1272.636</v>
          </cell>
          <cell r="AP550">
            <v>0</v>
          </cell>
          <cell r="AQ550">
            <v>0</v>
          </cell>
          <cell r="AR550">
            <v>0</v>
          </cell>
          <cell r="AS550">
            <v>1272.636</v>
          </cell>
          <cell r="AT550">
            <v>1310</v>
          </cell>
          <cell r="AU550" t="str">
            <v>JUN/12</v>
          </cell>
          <cell r="AV550" t="str">
            <v>Chaves Comutadoras p/ SE Montes Claros e Reserva Técnica</v>
          </cell>
        </row>
        <row r="551">
          <cell r="A551" t="str">
            <v>2936/11</v>
          </cell>
          <cell r="B551" t="str">
            <v>Aquisição de Banco de Baterias composto de 11 Baterias Estacionárias</v>
          </cell>
          <cell r="C551" t="str">
            <v>PEP</v>
          </cell>
          <cell r="D551">
            <v>0</v>
          </cell>
          <cell r="E551">
            <v>0</v>
          </cell>
          <cell r="F551">
            <v>0</v>
          </cell>
          <cell r="G551">
            <v>0</v>
          </cell>
          <cell r="H551">
            <v>0</v>
          </cell>
          <cell r="I551">
            <v>7</v>
          </cell>
          <cell r="J551">
            <v>0</v>
          </cell>
          <cell r="K551">
            <v>0</v>
          </cell>
          <cell r="L551">
            <v>0</v>
          </cell>
          <cell r="M551">
            <v>0</v>
          </cell>
          <cell r="N551">
            <v>0</v>
          </cell>
          <cell r="O551">
            <v>0</v>
          </cell>
          <cell r="P551">
            <v>7</v>
          </cell>
          <cell r="Q551">
            <v>7</v>
          </cell>
          <cell r="R551">
            <v>0</v>
          </cell>
          <cell r="S551">
            <v>0</v>
          </cell>
          <cell r="T551">
            <v>0</v>
          </cell>
          <cell r="U551">
            <v>0</v>
          </cell>
          <cell r="V551">
            <v>0.6</v>
          </cell>
          <cell r="W551">
            <v>0</v>
          </cell>
          <cell r="X551">
            <v>0</v>
          </cell>
          <cell r="Y551">
            <v>0</v>
          </cell>
          <cell r="Z551">
            <v>0</v>
          </cell>
          <cell r="AA551">
            <v>0</v>
          </cell>
          <cell r="AB551">
            <v>0</v>
          </cell>
          <cell r="AC551">
            <v>0</v>
          </cell>
          <cell r="AD551">
            <v>0.6</v>
          </cell>
          <cell r="AE551">
            <v>0.6</v>
          </cell>
          <cell r="AF551">
            <v>0</v>
          </cell>
          <cell r="AG551">
            <v>0</v>
          </cell>
          <cell r="AH551">
            <v>0</v>
          </cell>
          <cell r="AI551">
            <v>0</v>
          </cell>
          <cell r="AJ551">
            <v>0</v>
          </cell>
          <cell r="AK551">
            <v>3.04833</v>
          </cell>
          <cell r="AL551">
            <v>0</v>
          </cell>
          <cell r="AM551">
            <v>0</v>
          </cell>
          <cell r="AN551">
            <v>0</v>
          </cell>
          <cell r="AO551">
            <v>0</v>
          </cell>
          <cell r="AP551">
            <v>0</v>
          </cell>
          <cell r="AQ551">
            <v>0</v>
          </cell>
          <cell r="AR551">
            <v>3.04833</v>
          </cell>
          <cell r="AS551">
            <v>3.04833</v>
          </cell>
          <cell r="AT551">
            <v>7</v>
          </cell>
          <cell r="AU551" t="str">
            <v>JUN/12</v>
          </cell>
          <cell r="AV551" t="str">
            <v/>
          </cell>
        </row>
        <row r="552">
          <cell r="A552" t="str">
            <v>2937/11</v>
          </cell>
          <cell r="B552" t="str">
            <v>Reforço para Regiâo de Jacutinga e Andradas 2</v>
          </cell>
          <cell r="C552" t="str">
            <v>PEP</v>
          </cell>
          <cell r="D552">
            <v>1.99657</v>
          </cell>
          <cell r="E552">
            <v>1.7384600000000001</v>
          </cell>
          <cell r="F552">
            <v>0.90472000000000008</v>
          </cell>
          <cell r="G552">
            <v>11.47865</v>
          </cell>
          <cell r="H552">
            <v>411.47865999999999</v>
          </cell>
          <cell r="I552">
            <v>311.47865000000002</v>
          </cell>
          <cell r="J552">
            <v>84.984230000000011</v>
          </cell>
          <cell r="K552">
            <v>11.47866</v>
          </cell>
          <cell r="L552">
            <v>11.47865</v>
          </cell>
          <cell r="M552">
            <v>11.47865</v>
          </cell>
          <cell r="N552">
            <v>11.47866</v>
          </cell>
          <cell r="O552">
            <v>11.47865</v>
          </cell>
          <cell r="P552">
            <v>739.07570999999996</v>
          </cell>
          <cell r="Q552">
            <v>881.45321000000001</v>
          </cell>
          <cell r="R552">
            <v>1.99657</v>
          </cell>
          <cell r="S552">
            <v>1.7384600000000001</v>
          </cell>
          <cell r="T552">
            <v>0.90472000000000008</v>
          </cell>
          <cell r="U552">
            <v>568.88297999999998</v>
          </cell>
          <cell r="V552">
            <v>73.848610000000008</v>
          </cell>
          <cell r="W552">
            <v>5.5582799999999999</v>
          </cell>
          <cell r="X552">
            <v>0</v>
          </cell>
          <cell r="Y552">
            <v>0</v>
          </cell>
          <cell r="Z552">
            <v>0</v>
          </cell>
          <cell r="AA552">
            <v>0</v>
          </cell>
          <cell r="AB552">
            <v>0</v>
          </cell>
          <cell r="AC552">
            <v>0</v>
          </cell>
          <cell r="AD552">
            <v>652.92962</v>
          </cell>
          <cell r="AE552">
            <v>652.92962</v>
          </cell>
          <cell r="AF552">
            <v>0</v>
          </cell>
          <cell r="AG552">
            <v>0</v>
          </cell>
          <cell r="AH552">
            <v>0</v>
          </cell>
          <cell r="AI552">
            <v>0</v>
          </cell>
          <cell r="AJ552">
            <v>0</v>
          </cell>
          <cell r="AK552">
            <v>0</v>
          </cell>
          <cell r="AL552">
            <v>0</v>
          </cell>
          <cell r="AM552">
            <v>0</v>
          </cell>
          <cell r="AN552">
            <v>0</v>
          </cell>
          <cell r="AO552">
            <v>0</v>
          </cell>
          <cell r="AP552">
            <v>0</v>
          </cell>
          <cell r="AQ552">
            <v>45.13899</v>
          </cell>
          <cell r="AR552">
            <v>0</v>
          </cell>
          <cell r="AS552">
            <v>45.13899</v>
          </cell>
          <cell r="AT552">
            <v>881.45321000000001</v>
          </cell>
          <cell r="AU552" t="str">
            <v>JUN/12</v>
          </cell>
          <cell r="AV552" t="str">
            <v>Reforço para Regiâo de Jacutinga e Andradas 2</v>
          </cell>
        </row>
        <row r="553">
          <cell r="A553" t="str">
            <v>2938/11</v>
          </cell>
          <cell r="B553" t="str">
            <v>Projeto de Melhoria na Infra-estrutura do Criu</v>
          </cell>
          <cell r="C553" t="str">
            <v>PEP</v>
          </cell>
          <cell r="D553">
            <v>4.1669999999999998</v>
          </cell>
          <cell r="E553">
            <v>4.1660000000000004</v>
          </cell>
          <cell r="F553">
            <v>4.1669999999999998</v>
          </cell>
          <cell r="G553">
            <v>4.1669999999999998</v>
          </cell>
          <cell r="H553">
            <v>4.1660000000000004</v>
          </cell>
          <cell r="I553">
            <v>4.1669999999999998</v>
          </cell>
          <cell r="J553">
            <v>0</v>
          </cell>
          <cell r="K553">
            <v>0</v>
          </cell>
          <cell r="L553">
            <v>0</v>
          </cell>
          <cell r="M553">
            <v>0</v>
          </cell>
          <cell r="N553">
            <v>0</v>
          </cell>
          <cell r="O553">
            <v>0</v>
          </cell>
          <cell r="P553">
            <v>25</v>
          </cell>
          <cell r="Q553">
            <v>25</v>
          </cell>
          <cell r="R553">
            <v>0</v>
          </cell>
          <cell r="S553">
            <v>0</v>
          </cell>
          <cell r="T553">
            <v>0</v>
          </cell>
          <cell r="U553">
            <v>16</v>
          </cell>
          <cell r="V553">
            <v>0</v>
          </cell>
          <cell r="W553">
            <v>0</v>
          </cell>
          <cell r="X553">
            <v>0</v>
          </cell>
          <cell r="Y553">
            <v>0</v>
          </cell>
          <cell r="Z553">
            <v>0</v>
          </cell>
          <cell r="AA553">
            <v>0</v>
          </cell>
          <cell r="AB553">
            <v>0</v>
          </cell>
          <cell r="AC553">
            <v>0</v>
          </cell>
          <cell r="AD553">
            <v>16</v>
          </cell>
          <cell r="AE553">
            <v>16</v>
          </cell>
          <cell r="AF553">
            <v>0</v>
          </cell>
          <cell r="AG553">
            <v>0</v>
          </cell>
          <cell r="AH553">
            <v>0</v>
          </cell>
          <cell r="AI553">
            <v>0</v>
          </cell>
          <cell r="AJ553">
            <v>0</v>
          </cell>
          <cell r="AK553">
            <v>0</v>
          </cell>
          <cell r="AL553">
            <v>0</v>
          </cell>
          <cell r="AM553">
            <v>0</v>
          </cell>
          <cell r="AN553">
            <v>0</v>
          </cell>
          <cell r="AO553">
            <v>0</v>
          </cell>
          <cell r="AP553">
            <v>0</v>
          </cell>
          <cell r="AQ553">
            <v>0</v>
          </cell>
          <cell r="AR553">
            <v>0</v>
          </cell>
          <cell r="AS553">
            <v>0</v>
          </cell>
          <cell r="AT553">
            <v>25</v>
          </cell>
          <cell r="AU553" t="str">
            <v>JUN/12</v>
          </cell>
          <cell r="AV553" t="str">
            <v>Projeto de Melhoria na Infra-estrutura do Criu</v>
          </cell>
        </row>
        <row r="554">
          <cell r="A554" t="str">
            <v>2939/11</v>
          </cell>
          <cell r="B554" t="str">
            <v>Implantação da SE BH Calafate</v>
          </cell>
          <cell r="C554" t="str">
            <v>PEP</v>
          </cell>
          <cell r="D554">
            <v>2290.4217999999996</v>
          </cell>
          <cell r="E554">
            <v>2804.42515</v>
          </cell>
          <cell r="F554">
            <v>2594.8034900000002</v>
          </cell>
          <cell r="G554">
            <v>2701.6244999999999</v>
          </cell>
          <cell r="H554">
            <v>2804.4251399999998</v>
          </cell>
          <cell r="I554">
            <v>3061.4268899999997</v>
          </cell>
          <cell r="J554">
            <v>3164.2275599999998</v>
          </cell>
          <cell r="K554">
            <v>3318.4285300000001</v>
          </cell>
          <cell r="L554">
            <v>3472.6296000000002</v>
          </cell>
          <cell r="M554">
            <v>4620.8586899999991</v>
          </cell>
          <cell r="N554">
            <v>4844.6190400000005</v>
          </cell>
          <cell r="O554">
            <v>4980.6610599999995</v>
          </cell>
          <cell r="P554">
            <v>16257.126970000001</v>
          </cell>
          <cell r="Q554">
            <v>40658.551449999999</v>
          </cell>
          <cell r="R554">
            <v>17.321840000000002</v>
          </cell>
          <cell r="S554">
            <v>16.851299999999998</v>
          </cell>
          <cell r="T554">
            <v>10.961300000000001</v>
          </cell>
          <cell r="U554">
            <v>16.877389999999998</v>
          </cell>
          <cell r="V554">
            <v>21.456340000000001</v>
          </cell>
          <cell r="W554">
            <v>24.88551</v>
          </cell>
          <cell r="X554">
            <v>0</v>
          </cell>
          <cell r="Y554">
            <v>0</v>
          </cell>
          <cell r="Z554">
            <v>0</v>
          </cell>
          <cell r="AA554">
            <v>0</v>
          </cell>
          <cell r="AB554">
            <v>0</v>
          </cell>
          <cell r="AC554">
            <v>0</v>
          </cell>
          <cell r="AD554">
            <v>108.35368</v>
          </cell>
          <cell r="AE554">
            <v>108.35368</v>
          </cell>
          <cell r="AF554">
            <v>0</v>
          </cell>
          <cell r="AG554">
            <v>0</v>
          </cell>
          <cell r="AH554">
            <v>0</v>
          </cell>
          <cell r="AI554">
            <v>0</v>
          </cell>
          <cell r="AJ554">
            <v>0</v>
          </cell>
          <cell r="AK554">
            <v>0.76384000000000007</v>
          </cell>
          <cell r="AL554">
            <v>17.692919999999997</v>
          </cell>
          <cell r="AM554">
            <v>18.28997</v>
          </cell>
          <cell r="AN554">
            <v>18.28997</v>
          </cell>
          <cell r="AO554">
            <v>35.114509999999996</v>
          </cell>
          <cell r="AP554">
            <v>138.66460999999998</v>
          </cell>
          <cell r="AQ554">
            <v>69.970150000000004</v>
          </cell>
          <cell r="AR554">
            <v>0.76384000000000007</v>
          </cell>
          <cell r="AS554">
            <v>298.78596999999996</v>
          </cell>
          <cell r="AT554">
            <v>40437.94696999999</v>
          </cell>
          <cell r="AU554" t="str">
            <v>JUN/12</v>
          </cell>
          <cell r="AV554" t="str">
            <v>Implantação da SE BH Calafate</v>
          </cell>
        </row>
        <row r="555">
          <cell r="A555" t="str">
            <v>2940/11</v>
          </cell>
          <cell r="B555" t="str">
            <v>Monitoramento em Tempo Real NETSCOUT</v>
          </cell>
          <cell r="C555" t="str">
            <v>PEP</v>
          </cell>
          <cell r="D555">
            <v>0</v>
          </cell>
          <cell r="E555">
            <v>320</v>
          </cell>
          <cell r="F555">
            <v>858</v>
          </cell>
          <cell r="G555">
            <v>0</v>
          </cell>
          <cell r="H555">
            <v>0</v>
          </cell>
          <cell r="I555">
            <v>0</v>
          </cell>
          <cell r="J555">
            <v>0</v>
          </cell>
          <cell r="K555">
            <v>0</v>
          </cell>
          <cell r="L555">
            <v>0</v>
          </cell>
          <cell r="M555">
            <v>0</v>
          </cell>
          <cell r="N555">
            <v>0</v>
          </cell>
          <cell r="O555">
            <v>0</v>
          </cell>
          <cell r="P555">
            <v>1178</v>
          </cell>
          <cell r="Q555">
            <v>1178</v>
          </cell>
          <cell r="R555">
            <v>0</v>
          </cell>
          <cell r="S555">
            <v>0</v>
          </cell>
          <cell r="T555">
            <v>0</v>
          </cell>
          <cell r="U555">
            <v>0</v>
          </cell>
          <cell r="V555">
            <v>0</v>
          </cell>
          <cell r="W555">
            <v>545.37936999999999</v>
          </cell>
          <cell r="X555">
            <v>0</v>
          </cell>
          <cell r="Y555">
            <v>0</v>
          </cell>
          <cell r="Z555">
            <v>0</v>
          </cell>
          <cell r="AA555">
            <v>0</v>
          </cell>
          <cell r="AB555">
            <v>0</v>
          </cell>
          <cell r="AC555">
            <v>0</v>
          </cell>
          <cell r="AD555">
            <v>545.37936999999999</v>
          </cell>
          <cell r="AE555">
            <v>545.37936999999999</v>
          </cell>
          <cell r="AF555">
            <v>0</v>
          </cell>
          <cell r="AG555">
            <v>0</v>
          </cell>
          <cell r="AH555">
            <v>191.50041999999999</v>
          </cell>
          <cell r="AI555">
            <v>0</v>
          </cell>
          <cell r="AJ555">
            <v>0</v>
          </cell>
          <cell r="AK555">
            <v>0</v>
          </cell>
          <cell r="AL555">
            <v>0</v>
          </cell>
          <cell r="AM555">
            <v>0</v>
          </cell>
          <cell r="AN555">
            <v>339.40451000000002</v>
          </cell>
          <cell r="AO555">
            <v>0</v>
          </cell>
          <cell r="AP555">
            <v>0</v>
          </cell>
          <cell r="AQ555">
            <v>0</v>
          </cell>
          <cell r="AR555">
            <v>191.50041999999999</v>
          </cell>
          <cell r="AS555">
            <v>530.90493000000004</v>
          </cell>
          <cell r="AT555">
            <v>1178</v>
          </cell>
          <cell r="AU555" t="str">
            <v>JUN/12</v>
          </cell>
          <cell r="AV555" t="str">
            <v>Monitoramento em Tempo Real NETSCOUT</v>
          </cell>
        </row>
        <row r="556">
          <cell r="A556" t="str">
            <v>2943/11</v>
          </cell>
          <cell r="B556" t="str">
            <v>Saúde e Segurança no Trabalho</v>
          </cell>
          <cell r="C556" t="str">
            <v>PEP</v>
          </cell>
          <cell r="D556">
            <v>0</v>
          </cell>
          <cell r="E556">
            <v>0</v>
          </cell>
          <cell r="F556">
            <v>1930</v>
          </cell>
          <cell r="G556">
            <v>0</v>
          </cell>
          <cell r="H556">
            <v>0</v>
          </cell>
          <cell r="I556">
            <v>0</v>
          </cell>
          <cell r="J556">
            <v>0</v>
          </cell>
          <cell r="K556">
            <v>0</v>
          </cell>
          <cell r="L556">
            <v>0</v>
          </cell>
          <cell r="M556">
            <v>0</v>
          </cell>
          <cell r="N556">
            <v>0</v>
          </cell>
          <cell r="O556">
            <v>0</v>
          </cell>
          <cell r="P556">
            <v>1930</v>
          </cell>
          <cell r="Q556">
            <v>1930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cell r="AO556">
            <v>0</v>
          </cell>
          <cell r="AP556">
            <v>0</v>
          </cell>
          <cell r="AQ556">
            <v>0</v>
          </cell>
          <cell r="AR556">
            <v>0</v>
          </cell>
          <cell r="AS556">
            <v>0</v>
          </cell>
          <cell r="AT556">
            <v>1930</v>
          </cell>
          <cell r="AU556" t="str">
            <v>JUN/12</v>
          </cell>
          <cell r="AV556" t="str">
            <v>Saúde e Segurança no Trabalho</v>
          </cell>
        </row>
        <row r="557">
          <cell r="A557" t="str">
            <v>2944/11</v>
          </cell>
          <cell r="B557" t="str">
            <v>SPE - Amazônia Energia Participações S.A. ( Belo Monte)</v>
          </cell>
          <cell r="C557" t="str">
            <v>PEP</v>
          </cell>
          <cell r="D557">
            <v>0</v>
          </cell>
          <cell r="E557">
            <v>0</v>
          </cell>
          <cell r="F557">
            <v>0</v>
          </cell>
          <cell r="G557">
            <v>0</v>
          </cell>
          <cell r="H557">
            <v>0</v>
          </cell>
          <cell r="I557">
            <v>0</v>
          </cell>
          <cell r="J557">
            <v>21835.95</v>
          </cell>
          <cell r="K557">
            <v>0</v>
          </cell>
          <cell r="L557">
            <v>0</v>
          </cell>
          <cell r="M557">
            <v>0</v>
          </cell>
          <cell r="N557">
            <v>12764.05</v>
          </cell>
          <cell r="O557">
            <v>16622.740269999998</v>
          </cell>
          <cell r="P557">
            <v>0</v>
          </cell>
          <cell r="Q557">
            <v>51222.740269999995</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21835.95</v>
          </cell>
          <cell r="AU557" t="str">
            <v>JUN/12</v>
          </cell>
          <cell r="AV557" t="str">
            <v>SPE - Amazônia Energia Participações S.A. ( Belo Monte)</v>
          </cell>
        </row>
        <row r="558">
          <cell r="A558" t="str">
            <v>2945/11</v>
          </cell>
          <cell r="B558" t="str">
            <v>Equipamentos de Ar Condicionado</v>
          </cell>
          <cell r="C558" t="str">
            <v>ORD</v>
          </cell>
          <cell r="D558">
            <v>0</v>
          </cell>
          <cell r="E558">
            <v>0</v>
          </cell>
          <cell r="F558">
            <v>0</v>
          </cell>
          <cell r="G558">
            <v>8</v>
          </cell>
          <cell r="H558">
            <v>0</v>
          </cell>
          <cell r="I558">
            <v>0</v>
          </cell>
          <cell r="J558">
            <v>0</v>
          </cell>
          <cell r="K558">
            <v>0</v>
          </cell>
          <cell r="L558">
            <v>0</v>
          </cell>
          <cell r="M558">
            <v>0</v>
          </cell>
          <cell r="N558">
            <v>0</v>
          </cell>
          <cell r="O558">
            <v>0</v>
          </cell>
          <cell r="P558">
            <v>8</v>
          </cell>
          <cell r="Q558">
            <v>8</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8</v>
          </cell>
          <cell r="AU558" t="str">
            <v>JUN/12</v>
          </cell>
          <cell r="AV558" t="str">
            <v>Equipamentos de Ar Condicionado</v>
          </cell>
        </row>
        <row r="559">
          <cell r="A559" t="str">
            <v>2947/11</v>
          </cell>
          <cell r="B559" t="str">
            <v>Aquisição de Bancadas COD</v>
          </cell>
          <cell r="C559" t="str">
            <v>PEP</v>
          </cell>
          <cell r="D559">
            <v>0</v>
          </cell>
          <cell r="E559">
            <v>0</v>
          </cell>
          <cell r="F559">
            <v>3.3</v>
          </cell>
          <cell r="G559">
            <v>2.25</v>
          </cell>
          <cell r="H559">
            <v>25.45</v>
          </cell>
          <cell r="I559">
            <v>30.664000000000001</v>
          </cell>
          <cell r="J559">
            <v>0</v>
          </cell>
          <cell r="K559">
            <v>0</v>
          </cell>
          <cell r="L559">
            <v>0</v>
          </cell>
          <cell r="M559">
            <v>0</v>
          </cell>
          <cell r="N559">
            <v>0</v>
          </cell>
          <cell r="O559">
            <v>0</v>
          </cell>
          <cell r="P559">
            <v>61.664000000000001</v>
          </cell>
          <cell r="Q559">
            <v>61.664000000000001</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47.064</v>
          </cell>
          <cell r="AQ559">
            <v>0</v>
          </cell>
          <cell r="AR559">
            <v>0</v>
          </cell>
          <cell r="AS559">
            <v>47.064</v>
          </cell>
          <cell r="AT559">
            <v>61.664000000000001</v>
          </cell>
          <cell r="AU559" t="str">
            <v>JUN/12</v>
          </cell>
          <cell r="AV559" t="str">
            <v>Aquisição de Bancadas COD</v>
          </cell>
        </row>
        <row r="560">
          <cell r="A560" t="str">
            <v>2948/11</v>
          </cell>
          <cell r="B560" t="str">
            <v>Interfaces Celulares</v>
          </cell>
          <cell r="C560" t="str">
            <v>PEP</v>
          </cell>
          <cell r="D560">
            <v>0</v>
          </cell>
          <cell r="E560">
            <v>0</v>
          </cell>
          <cell r="F560">
            <v>0</v>
          </cell>
          <cell r="G560">
            <v>89.822219999999987</v>
          </cell>
          <cell r="H560">
            <v>89.822219999999987</v>
          </cell>
          <cell r="I560">
            <v>89.822219999999987</v>
          </cell>
          <cell r="J560">
            <v>89.822219999999987</v>
          </cell>
          <cell r="K560">
            <v>89.822239999999994</v>
          </cell>
          <cell r="L560">
            <v>89.822219999999987</v>
          </cell>
          <cell r="M560">
            <v>89.822219999999987</v>
          </cell>
          <cell r="N560">
            <v>89.822219999999987</v>
          </cell>
          <cell r="O560">
            <v>89.822219999999987</v>
          </cell>
          <cell r="P560">
            <v>269.46665999999999</v>
          </cell>
          <cell r="Q560">
            <v>808.4</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643.70000000000005</v>
          </cell>
          <cell r="AP560">
            <v>0</v>
          </cell>
          <cell r="AQ560">
            <v>90</v>
          </cell>
          <cell r="AR560">
            <v>0</v>
          </cell>
          <cell r="AS560">
            <v>733.7</v>
          </cell>
          <cell r="AT560">
            <v>808.39999999999975</v>
          </cell>
          <cell r="AU560" t="str">
            <v>JUN/12</v>
          </cell>
          <cell r="AV560" t="str">
            <v>Elisete Aparecida Ribeiro</v>
          </cell>
        </row>
        <row r="561">
          <cell r="A561" t="str">
            <v>2949/11</v>
          </cell>
          <cell r="B561" t="str">
            <v>Software Especialista de Manutenção de Relés de Proteção</v>
          </cell>
          <cell r="C561" t="str">
            <v>PEP</v>
          </cell>
          <cell r="D561">
            <v>0</v>
          </cell>
          <cell r="E561">
            <v>0</v>
          </cell>
          <cell r="F561">
            <v>0</v>
          </cell>
          <cell r="G561">
            <v>0</v>
          </cell>
          <cell r="H561">
            <v>0</v>
          </cell>
          <cell r="I561">
            <v>0</v>
          </cell>
          <cell r="J561">
            <v>0</v>
          </cell>
          <cell r="K561">
            <v>0</v>
          </cell>
          <cell r="L561">
            <v>0</v>
          </cell>
          <cell r="M561">
            <v>550</v>
          </cell>
          <cell r="N561">
            <v>338</v>
          </cell>
          <cell r="O561">
            <v>0</v>
          </cell>
          <cell r="P561">
            <v>0</v>
          </cell>
          <cell r="Q561">
            <v>888</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cell r="AO561">
            <v>0</v>
          </cell>
          <cell r="AP561">
            <v>0</v>
          </cell>
          <cell r="AQ561">
            <v>0</v>
          </cell>
          <cell r="AR561">
            <v>0</v>
          </cell>
          <cell r="AS561">
            <v>0</v>
          </cell>
          <cell r="AT561">
            <v>888</v>
          </cell>
          <cell r="AU561" t="str">
            <v>JUN/12</v>
          </cell>
          <cell r="AV561" t="str">
            <v>Luiz Henrique Silva Duarte</v>
          </cell>
        </row>
        <row r="562">
          <cell r="A562" t="str">
            <v>2951/11</v>
          </cell>
          <cell r="B562" t="str">
            <v>SE Joaquim Murtinho - Aumento da Capacidade Abaixadora</v>
          </cell>
          <cell r="C562" t="str">
            <v>PEP</v>
          </cell>
          <cell r="D562">
            <v>412.90546000000001</v>
          </cell>
          <cell r="E562">
            <v>435.84107</v>
          </cell>
          <cell r="F562">
            <v>412.90546000000001</v>
          </cell>
          <cell r="G562">
            <v>412.90546999999998</v>
          </cell>
          <cell r="H562">
            <v>413.70548000000002</v>
          </cell>
          <cell r="I562">
            <v>412.90546999999998</v>
          </cell>
          <cell r="J562">
            <v>412.90546000000001</v>
          </cell>
          <cell r="K562">
            <v>412.90548000000001</v>
          </cell>
          <cell r="L562">
            <v>412.90546999999998</v>
          </cell>
          <cell r="M562">
            <v>412.90546000000001</v>
          </cell>
          <cell r="N562">
            <v>412.90548999999999</v>
          </cell>
          <cell r="O562">
            <v>412.90546000000001</v>
          </cell>
          <cell r="P562">
            <v>2501.1684100000002</v>
          </cell>
          <cell r="Q562">
            <v>4978.6012300000002</v>
          </cell>
          <cell r="R562">
            <v>0</v>
          </cell>
          <cell r="S562">
            <v>0</v>
          </cell>
          <cell r="T562">
            <v>13.084069999999999</v>
          </cell>
          <cell r="U562">
            <v>18.448600000000003</v>
          </cell>
          <cell r="V562">
            <v>89.641859999999994</v>
          </cell>
          <cell r="W562">
            <v>6.7904599999999995</v>
          </cell>
          <cell r="X562">
            <v>0</v>
          </cell>
          <cell r="Y562">
            <v>0</v>
          </cell>
          <cell r="Z562">
            <v>0</v>
          </cell>
          <cell r="AA562">
            <v>0</v>
          </cell>
          <cell r="AB562">
            <v>0</v>
          </cell>
          <cell r="AC562">
            <v>0</v>
          </cell>
          <cell r="AD562">
            <v>127.96499</v>
          </cell>
          <cell r="AE562">
            <v>127.96499</v>
          </cell>
          <cell r="AF562">
            <v>0</v>
          </cell>
          <cell r="AG562">
            <v>0</v>
          </cell>
          <cell r="AH562">
            <v>86.811949999999996</v>
          </cell>
          <cell r="AI562">
            <v>0</v>
          </cell>
          <cell r="AJ562">
            <v>9.9280000000000008</v>
          </cell>
          <cell r="AK562">
            <v>0</v>
          </cell>
          <cell r="AL562">
            <v>0</v>
          </cell>
          <cell r="AM562">
            <v>6.5880000000000001</v>
          </cell>
          <cell r="AN562">
            <v>13.490110000000001</v>
          </cell>
          <cell r="AO562">
            <v>352.49038999999993</v>
          </cell>
          <cell r="AP562">
            <v>28.178550000000001</v>
          </cell>
          <cell r="AQ562">
            <v>1293.432</v>
          </cell>
          <cell r="AR562">
            <v>96.739949999999993</v>
          </cell>
          <cell r="AS562">
            <v>1790.9190000000001</v>
          </cell>
          <cell r="AT562">
            <v>4954.8656499999988</v>
          </cell>
          <cell r="AU562" t="str">
            <v>JUN/12</v>
          </cell>
          <cell r="AV562" t="str">
            <v>SE Joaquim Murtinho - Aumento da Capacidade Abaixadora</v>
          </cell>
        </row>
        <row r="563">
          <cell r="A563" t="str">
            <v>2953/11</v>
          </cell>
          <cell r="B563" t="str">
            <v>Atendimento à AGROGEN em 13,8 kV</v>
          </cell>
          <cell r="C563" t="str">
            <v>PEP</v>
          </cell>
          <cell r="D563">
            <v>40.148250000000004</v>
          </cell>
          <cell r="E563">
            <v>40.148249999999997</v>
          </cell>
          <cell r="F563">
            <v>40.148250000000004</v>
          </cell>
          <cell r="G563">
            <v>40.148250000000004</v>
          </cell>
          <cell r="H563">
            <v>40.148249999999997</v>
          </cell>
          <cell r="I563">
            <v>40.148250000000004</v>
          </cell>
          <cell r="J563">
            <v>40.148250000000004</v>
          </cell>
          <cell r="K563">
            <v>40.148249999999997</v>
          </cell>
          <cell r="L563">
            <v>40.148250000000004</v>
          </cell>
          <cell r="M563">
            <v>40.148250000000004</v>
          </cell>
          <cell r="N563">
            <v>40.148249999999997</v>
          </cell>
          <cell r="O563">
            <v>40.148250000000004</v>
          </cell>
          <cell r="P563">
            <v>240.8895</v>
          </cell>
          <cell r="Q563">
            <v>481.77900000000005</v>
          </cell>
          <cell r="R563">
            <v>2.1292499999999999</v>
          </cell>
          <cell r="S563">
            <v>0</v>
          </cell>
          <cell r="T563">
            <v>0.87265000000000004</v>
          </cell>
          <cell r="U563">
            <v>0.76505000000000001</v>
          </cell>
          <cell r="V563">
            <v>2.1502500000000002</v>
          </cell>
          <cell r="W563">
            <v>0</v>
          </cell>
          <cell r="X563">
            <v>0</v>
          </cell>
          <cell r="Y563">
            <v>0</v>
          </cell>
          <cell r="Z563">
            <v>0</v>
          </cell>
          <cell r="AA563">
            <v>0</v>
          </cell>
          <cell r="AB563">
            <v>0</v>
          </cell>
          <cell r="AC563">
            <v>0</v>
          </cell>
          <cell r="AD563">
            <v>5.9172000000000002</v>
          </cell>
          <cell r="AE563">
            <v>5.9172000000000002</v>
          </cell>
          <cell r="AF563">
            <v>0</v>
          </cell>
          <cell r="AG563">
            <v>0</v>
          </cell>
          <cell r="AH563">
            <v>0</v>
          </cell>
          <cell r="AI563">
            <v>0</v>
          </cell>
          <cell r="AJ563">
            <v>0</v>
          </cell>
          <cell r="AK563">
            <v>0</v>
          </cell>
          <cell r="AL563">
            <v>26.255189999999999</v>
          </cell>
          <cell r="AM563">
            <v>0</v>
          </cell>
          <cell r="AN563">
            <v>0</v>
          </cell>
          <cell r="AO563">
            <v>0</v>
          </cell>
          <cell r="AP563">
            <v>0</v>
          </cell>
          <cell r="AQ563">
            <v>0</v>
          </cell>
          <cell r="AR563">
            <v>0</v>
          </cell>
          <cell r="AS563">
            <v>26.255189999999999</v>
          </cell>
          <cell r="AT563">
            <v>481.779</v>
          </cell>
          <cell r="AU563" t="str">
            <v>JUN/12</v>
          </cell>
          <cell r="AV563" t="str">
            <v>Atendimento à AGROGEN em 13,8 kV</v>
          </cell>
        </row>
        <row r="564">
          <cell r="A564" t="str">
            <v>2954/11</v>
          </cell>
          <cell r="B564" t="str">
            <v>Atendimento ao Estádio Mineirão</v>
          </cell>
          <cell r="C564" t="str">
            <v>PEP</v>
          </cell>
          <cell r="D564">
            <v>315.58549999999997</v>
          </cell>
          <cell r="E564">
            <v>315.58551</v>
          </cell>
          <cell r="F564">
            <v>318.93168999999995</v>
          </cell>
          <cell r="G564">
            <v>315.58549999999997</v>
          </cell>
          <cell r="H564">
            <v>441.38441000000006</v>
          </cell>
          <cell r="I564">
            <v>991.99910999999997</v>
          </cell>
          <cell r="J564">
            <v>394.01310000000001</v>
          </cell>
          <cell r="K564">
            <v>336.47651999999999</v>
          </cell>
          <cell r="L564">
            <v>336.47650999999996</v>
          </cell>
          <cell r="M564">
            <v>315.58550999999994</v>
          </cell>
          <cell r="N564">
            <v>315.58551</v>
          </cell>
          <cell r="O564">
            <v>315.58549999999997</v>
          </cell>
          <cell r="P564">
            <v>2699.0717199999999</v>
          </cell>
          <cell r="Q564">
            <v>4712.7943699999996</v>
          </cell>
          <cell r="R564">
            <v>16.688699999999997</v>
          </cell>
          <cell r="S564">
            <v>0.84516999999999998</v>
          </cell>
          <cell r="T564">
            <v>103.63168</v>
          </cell>
          <cell r="U564">
            <v>40.260559999999998</v>
          </cell>
          <cell r="V564">
            <v>86.489089999999976</v>
          </cell>
          <cell r="W564">
            <v>273.44296000000003</v>
          </cell>
          <cell r="X564">
            <v>0</v>
          </cell>
          <cell r="Y564">
            <v>0</v>
          </cell>
          <cell r="Z564">
            <v>0</v>
          </cell>
          <cell r="AA564">
            <v>0</v>
          </cell>
          <cell r="AB564">
            <v>0</v>
          </cell>
          <cell r="AC564">
            <v>0</v>
          </cell>
          <cell r="AD564">
            <v>521.35816000000011</v>
          </cell>
          <cell r="AE564">
            <v>521.35816000000011</v>
          </cell>
          <cell r="AF564">
            <v>0</v>
          </cell>
          <cell r="AG564">
            <v>0</v>
          </cell>
          <cell r="AH564">
            <v>0</v>
          </cell>
          <cell r="AI564">
            <v>3.3461799999999999</v>
          </cell>
          <cell r="AJ564">
            <v>0</v>
          </cell>
          <cell r="AK564">
            <v>428.58253000000002</v>
          </cell>
          <cell r="AL564">
            <v>73.694900000000004</v>
          </cell>
          <cell r="AM564">
            <v>57.125009999999989</v>
          </cell>
          <cell r="AN564">
            <v>20.891009999999998</v>
          </cell>
          <cell r="AO564">
            <v>1.5150999999999999</v>
          </cell>
          <cell r="AP564">
            <v>0</v>
          </cell>
          <cell r="AQ564">
            <v>1.0000000000000001E-5</v>
          </cell>
          <cell r="AR564">
            <v>431.92871000000002</v>
          </cell>
          <cell r="AS564">
            <v>585.15473999999995</v>
          </cell>
          <cell r="AT564">
            <v>3787.0260699999999</v>
          </cell>
          <cell r="AU564" t="str">
            <v>JUN/12</v>
          </cell>
          <cell r="AV564" t="str">
            <v>Atendimento ao Estádio Mineirão</v>
          </cell>
        </row>
        <row r="565">
          <cell r="A565" t="str">
            <v>2955/11</v>
          </cell>
          <cell r="B565" t="str">
            <v>Atendimento à Sadia e ADM.</v>
          </cell>
          <cell r="C565" t="str">
            <v>PEP</v>
          </cell>
          <cell r="D565">
            <v>17.574490000000001</v>
          </cell>
          <cell r="E565">
            <v>17.574520000000003</v>
          </cell>
          <cell r="F565">
            <v>17.574490000000001</v>
          </cell>
          <cell r="G565">
            <v>17.574490000000001</v>
          </cell>
          <cell r="H565">
            <v>17.574520000000003</v>
          </cell>
          <cell r="I565">
            <v>17.574490000000001</v>
          </cell>
          <cell r="J565">
            <v>17.574490000000001</v>
          </cell>
          <cell r="K565">
            <v>17.574520000000003</v>
          </cell>
          <cell r="L565">
            <v>17.574490000000001</v>
          </cell>
          <cell r="M565">
            <v>17.574490000000001</v>
          </cell>
          <cell r="N565">
            <v>17.574520000000003</v>
          </cell>
          <cell r="O565">
            <v>17.574490000000001</v>
          </cell>
          <cell r="P565">
            <v>105.447</v>
          </cell>
          <cell r="Q565">
            <v>210.89400000000001</v>
          </cell>
          <cell r="R565">
            <v>4.3561499999999995</v>
          </cell>
          <cell r="S565">
            <v>8.8290400000000009</v>
          </cell>
          <cell r="T565">
            <v>3.8846799999999999</v>
          </cell>
          <cell r="U565">
            <v>8.5311199999999996</v>
          </cell>
          <cell r="V565">
            <v>6.9050399999999996</v>
          </cell>
          <cell r="W565">
            <v>0.36868000000000001</v>
          </cell>
          <cell r="X565">
            <v>0</v>
          </cell>
          <cell r="Y565">
            <v>0</v>
          </cell>
          <cell r="Z565">
            <v>0</v>
          </cell>
          <cell r="AA565">
            <v>0</v>
          </cell>
          <cell r="AB565">
            <v>0</v>
          </cell>
          <cell r="AC565">
            <v>0</v>
          </cell>
          <cell r="AD565">
            <v>32.87471</v>
          </cell>
          <cell r="AE565">
            <v>32.87471</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210.89400000000001</v>
          </cell>
          <cell r="AU565" t="str">
            <v>JUN/12</v>
          </cell>
          <cell r="AV565" t="str">
            <v/>
          </cell>
        </row>
        <row r="566">
          <cell r="A566" t="str">
            <v>2956/11</v>
          </cell>
          <cell r="B566" t="str">
            <v>Atendimento à Nemak em Betim</v>
          </cell>
          <cell r="C566" t="str">
            <v>PEP</v>
          </cell>
          <cell r="D566">
            <v>34.854430000000001</v>
          </cell>
          <cell r="E566">
            <v>34.854390000000002</v>
          </cell>
          <cell r="F566">
            <v>34.854430000000001</v>
          </cell>
          <cell r="G566">
            <v>34.854430000000001</v>
          </cell>
          <cell r="H566">
            <v>34.854390000000002</v>
          </cell>
          <cell r="I566">
            <v>34.854430000000001</v>
          </cell>
          <cell r="J566">
            <v>34.854430000000001</v>
          </cell>
          <cell r="K566">
            <v>34.854390000000002</v>
          </cell>
          <cell r="L566">
            <v>34.854430000000001</v>
          </cell>
          <cell r="M566">
            <v>34.854430000000001</v>
          </cell>
          <cell r="N566">
            <v>34.854390000000002</v>
          </cell>
          <cell r="O566">
            <v>34.854430000000001</v>
          </cell>
          <cell r="P566">
            <v>209.12650000000002</v>
          </cell>
          <cell r="Q566">
            <v>418.25300000000004</v>
          </cell>
          <cell r="R566">
            <v>0</v>
          </cell>
          <cell r="S566">
            <v>4.7266599999999999</v>
          </cell>
          <cell r="T566">
            <v>0</v>
          </cell>
          <cell r="U566">
            <v>0.81311</v>
          </cell>
          <cell r="V566">
            <v>2.1502500000000002</v>
          </cell>
          <cell r="W566">
            <v>0</v>
          </cell>
          <cell r="X566">
            <v>0</v>
          </cell>
          <cell r="Y566">
            <v>0</v>
          </cell>
          <cell r="Z566">
            <v>0</v>
          </cell>
          <cell r="AA566">
            <v>0</v>
          </cell>
          <cell r="AB566">
            <v>0</v>
          </cell>
          <cell r="AC566">
            <v>0</v>
          </cell>
          <cell r="AD566">
            <v>7.6900199999999996</v>
          </cell>
          <cell r="AE566">
            <v>7.6900199999999996</v>
          </cell>
          <cell r="AF566">
            <v>0</v>
          </cell>
          <cell r="AG566">
            <v>0</v>
          </cell>
          <cell r="AH566">
            <v>0</v>
          </cell>
          <cell r="AI566">
            <v>0</v>
          </cell>
          <cell r="AJ566">
            <v>0</v>
          </cell>
          <cell r="AK566">
            <v>0</v>
          </cell>
          <cell r="AL566">
            <v>0</v>
          </cell>
          <cell r="AM566">
            <v>0</v>
          </cell>
          <cell r="AN566">
            <v>0</v>
          </cell>
          <cell r="AO566">
            <v>0</v>
          </cell>
          <cell r="AP566">
            <v>0</v>
          </cell>
          <cell r="AQ566">
            <v>0</v>
          </cell>
          <cell r="AR566">
            <v>0</v>
          </cell>
          <cell r="AS566">
            <v>0</v>
          </cell>
          <cell r="AT566">
            <v>418.25299999999999</v>
          </cell>
          <cell r="AU566" t="str">
            <v>JUN/12</v>
          </cell>
          <cell r="AV566" t="str">
            <v>Atendimento à Nemak em Betim</v>
          </cell>
        </row>
        <row r="567">
          <cell r="A567" t="str">
            <v>2958/11</v>
          </cell>
          <cell r="B567" t="str">
            <v>Aquisição de Subestações Móveis 2</v>
          </cell>
          <cell r="C567" t="str">
            <v>PEP</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239.583</v>
          </cell>
          <cell r="V567">
            <v>0</v>
          </cell>
          <cell r="W567">
            <v>0</v>
          </cell>
          <cell r="X567">
            <v>0</v>
          </cell>
          <cell r="Y567">
            <v>0</v>
          </cell>
          <cell r="Z567">
            <v>0</v>
          </cell>
          <cell r="AA567">
            <v>0</v>
          </cell>
          <cell r="AB567">
            <v>0</v>
          </cell>
          <cell r="AC567">
            <v>0</v>
          </cell>
          <cell r="AD567">
            <v>239.583</v>
          </cell>
          <cell r="AE567">
            <v>239.583</v>
          </cell>
          <cell r="AF567">
            <v>0</v>
          </cell>
          <cell r="AG567">
            <v>0</v>
          </cell>
          <cell r="AH567">
            <v>0</v>
          </cell>
          <cell r="AI567">
            <v>0</v>
          </cell>
          <cell r="AJ567">
            <v>0</v>
          </cell>
          <cell r="AK567">
            <v>0</v>
          </cell>
          <cell r="AL567">
            <v>0</v>
          </cell>
          <cell r="AM567">
            <v>0</v>
          </cell>
          <cell r="AN567">
            <v>0</v>
          </cell>
          <cell r="AO567">
            <v>0</v>
          </cell>
          <cell r="AP567">
            <v>0</v>
          </cell>
          <cell r="AQ567">
            <v>0</v>
          </cell>
          <cell r="AR567">
            <v>0</v>
          </cell>
          <cell r="AS567">
            <v>0</v>
          </cell>
          <cell r="AT567">
            <v>0</v>
          </cell>
          <cell r="AU567" t="str">
            <v>JUN/12</v>
          </cell>
          <cell r="AV567" t="str">
            <v>Aquisição de Subestações Móveis 2</v>
          </cell>
        </row>
        <row r="568">
          <cell r="A568" t="str">
            <v>2960/11</v>
          </cell>
          <cell r="B568" t="str">
            <v>SE Taquaril - Ampliação 345 kV/ 230 kV</v>
          </cell>
          <cell r="C568" t="str">
            <v>PEP</v>
          </cell>
          <cell r="D568">
            <v>0</v>
          </cell>
          <cell r="E568">
            <v>0</v>
          </cell>
          <cell r="F568">
            <v>374.25828000000001</v>
          </cell>
          <cell r="G568">
            <v>32.099969999999999</v>
          </cell>
          <cell r="H568">
            <v>29.941649999999999</v>
          </cell>
          <cell r="I568">
            <v>21.690909999999999</v>
          </cell>
          <cell r="J568">
            <v>21.690909999999999</v>
          </cell>
          <cell r="K568">
            <v>21.690909999999999</v>
          </cell>
          <cell r="L568">
            <v>21.690909999999999</v>
          </cell>
          <cell r="M568">
            <v>23.352709999999998</v>
          </cell>
          <cell r="N568">
            <v>82.8827</v>
          </cell>
          <cell r="O568">
            <v>485.26469000000003</v>
          </cell>
          <cell r="P568">
            <v>457.99081000000007</v>
          </cell>
          <cell r="Q568">
            <v>1114.5636400000001</v>
          </cell>
          <cell r="R568">
            <v>0</v>
          </cell>
          <cell r="S568">
            <v>0</v>
          </cell>
          <cell r="T568">
            <v>41.57864</v>
          </cell>
          <cell r="U568">
            <v>32.099969999999999</v>
          </cell>
          <cell r="V568">
            <v>29.941649999999999</v>
          </cell>
          <cell r="W568">
            <v>33.916300000000007</v>
          </cell>
          <cell r="X568">
            <v>0</v>
          </cell>
          <cell r="Y568">
            <v>0</v>
          </cell>
          <cell r="Z568">
            <v>0</v>
          </cell>
          <cell r="AA568">
            <v>0</v>
          </cell>
          <cell r="AB568">
            <v>0</v>
          </cell>
          <cell r="AC568">
            <v>0</v>
          </cell>
          <cell r="AD568">
            <v>137.53656000000001</v>
          </cell>
          <cell r="AE568">
            <v>137.53656000000001</v>
          </cell>
          <cell r="AF568">
            <v>0</v>
          </cell>
          <cell r="AG568">
            <v>0</v>
          </cell>
          <cell r="AH568">
            <v>204.68563</v>
          </cell>
          <cell r="AI568">
            <v>0</v>
          </cell>
          <cell r="AJ568">
            <v>0</v>
          </cell>
          <cell r="AK568">
            <v>0</v>
          </cell>
          <cell r="AL568">
            <v>0</v>
          </cell>
          <cell r="AM568">
            <v>0</v>
          </cell>
          <cell r="AN568">
            <v>0</v>
          </cell>
          <cell r="AO568">
            <v>0</v>
          </cell>
          <cell r="AP568">
            <v>0</v>
          </cell>
          <cell r="AQ568">
            <v>0</v>
          </cell>
          <cell r="AR568">
            <v>204.68563</v>
          </cell>
          <cell r="AS568">
            <v>204.68563</v>
          </cell>
          <cell r="AT568">
            <v>781.88400000000001</v>
          </cell>
          <cell r="AU568" t="str">
            <v>JUN/12</v>
          </cell>
          <cell r="AV568" t="str">
            <v>SE Taquaril - Ampliação 345 kV/ 230 kV</v>
          </cell>
        </row>
        <row r="569">
          <cell r="A569" t="str">
            <v>2961/11</v>
          </cell>
          <cell r="B569" t="str">
            <v>SE Conselheiro Pena - Adequação SE 230-69 kV</v>
          </cell>
          <cell r="C569" t="str">
            <v>PEP</v>
          </cell>
          <cell r="D569">
            <v>0</v>
          </cell>
          <cell r="E569">
            <v>0</v>
          </cell>
          <cell r="F569">
            <v>0</v>
          </cell>
          <cell r="G569">
            <v>1.04264</v>
          </cell>
          <cell r="H569">
            <v>1.0798699999999999</v>
          </cell>
          <cell r="I569">
            <v>30.84648</v>
          </cell>
          <cell r="J569">
            <v>30.84648</v>
          </cell>
          <cell r="K569">
            <v>30.84648</v>
          </cell>
          <cell r="L569">
            <v>30.84648</v>
          </cell>
          <cell r="M569">
            <v>124.58933999999999</v>
          </cell>
          <cell r="N569">
            <v>30.84648</v>
          </cell>
          <cell r="O569">
            <v>395.04874999999998</v>
          </cell>
          <cell r="P569">
            <v>32.968989999999998</v>
          </cell>
          <cell r="Q569">
            <v>675.99300000000005</v>
          </cell>
          <cell r="R569">
            <v>0</v>
          </cell>
          <cell r="S569">
            <v>0</v>
          </cell>
          <cell r="T569">
            <v>0</v>
          </cell>
          <cell r="U569">
            <v>1.04264</v>
          </cell>
          <cell r="V569">
            <v>1.0798699999999999</v>
          </cell>
          <cell r="W569">
            <v>2.3810899999999999</v>
          </cell>
          <cell r="X569">
            <v>0</v>
          </cell>
          <cell r="Y569">
            <v>0</v>
          </cell>
          <cell r="Z569">
            <v>0</v>
          </cell>
          <cell r="AA569">
            <v>0</v>
          </cell>
          <cell r="AB569">
            <v>0</v>
          </cell>
          <cell r="AC569">
            <v>0</v>
          </cell>
          <cell r="AD569">
            <v>4.5036000000000005</v>
          </cell>
          <cell r="AE569">
            <v>4.5036000000000005</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675.99299999999982</v>
          </cell>
          <cell r="AU569" t="str">
            <v>JUN/12</v>
          </cell>
          <cell r="AV569" t="str">
            <v>SE Conselheiro Pena - Adequação SE 230-69 kV</v>
          </cell>
        </row>
        <row r="570">
          <cell r="A570" t="str">
            <v>2962/11</v>
          </cell>
          <cell r="B570" t="str">
            <v>SE Gov. Valadares 2 Instalação de 3 seções de 13.8 kV</v>
          </cell>
          <cell r="C570" t="str">
            <v>PEP</v>
          </cell>
          <cell r="D570">
            <v>0</v>
          </cell>
          <cell r="E570">
            <v>0</v>
          </cell>
          <cell r="F570">
            <v>149.68360000000001</v>
          </cell>
          <cell r="G570">
            <v>17.84374</v>
          </cell>
          <cell r="H570">
            <v>11.6174</v>
          </cell>
          <cell r="I570">
            <v>25.882300000000001</v>
          </cell>
          <cell r="J570">
            <v>25.882300000000001</v>
          </cell>
          <cell r="K570">
            <v>25.882300000000001</v>
          </cell>
          <cell r="L570">
            <v>25.882300000000001</v>
          </cell>
          <cell r="M570">
            <v>13.09564</v>
          </cell>
          <cell r="N570">
            <v>334.77807999999999</v>
          </cell>
          <cell r="O570">
            <v>5.2852299999999994</v>
          </cell>
          <cell r="P570">
            <v>205.02704000000003</v>
          </cell>
          <cell r="Q570">
            <v>635.83289000000002</v>
          </cell>
          <cell r="R570">
            <v>0</v>
          </cell>
          <cell r="S570">
            <v>0</v>
          </cell>
          <cell r="T570">
            <v>36.656699999999994</v>
          </cell>
          <cell r="U570">
            <v>17.84374</v>
          </cell>
          <cell r="V570">
            <v>11.6174</v>
          </cell>
          <cell r="W570">
            <v>11.57673</v>
          </cell>
          <cell r="X570">
            <v>0</v>
          </cell>
          <cell r="Y570">
            <v>0</v>
          </cell>
          <cell r="Z570">
            <v>0</v>
          </cell>
          <cell r="AA570">
            <v>0</v>
          </cell>
          <cell r="AB570">
            <v>0</v>
          </cell>
          <cell r="AC570">
            <v>0</v>
          </cell>
          <cell r="AD570">
            <v>77.694569999999999</v>
          </cell>
          <cell r="AE570">
            <v>77.694569999999999</v>
          </cell>
          <cell r="AF570">
            <v>0</v>
          </cell>
          <cell r="AG570">
            <v>0</v>
          </cell>
          <cell r="AH570">
            <v>37.650779999999997</v>
          </cell>
          <cell r="AI570">
            <v>0</v>
          </cell>
          <cell r="AJ570">
            <v>0</v>
          </cell>
          <cell r="AK570">
            <v>0</v>
          </cell>
          <cell r="AL570">
            <v>0</v>
          </cell>
          <cell r="AM570">
            <v>0</v>
          </cell>
          <cell r="AN570">
            <v>0</v>
          </cell>
          <cell r="AO570">
            <v>0</v>
          </cell>
          <cell r="AP570">
            <v>0</v>
          </cell>
          <cell r="AQ570">
            <v>0</v>
          </cell>
          <cell r="AR570">
            <v>37.650779999999997</v>
          </cell>
          <cell r="AS570">
            <v>37.650779999999997</v>
          </cell>
          <cell r="AT570">
            <v>522.80599000000007</v>
          </cell>
          <cell r="AU570" t="str">
            <v>JUN/12</v>
          </cell>
          <cell r="AV570" t="str">
            <v>SE Gov. Valadares 2 Instalação de 3 seções de 13.8 kV</v>
          </cell>
        </row>
        <row r="571">
          <cell r="A571" t="str">
            <v>2963/11</v>
          </cell>
          <cell r="B571" t="str">
            <v>Software Analisador e Emulador de Protocolo</v>
          </cell>
          <cell r="C571" t="str">
            <v>PEP</v>
          </cell>
          <cell r="D571">
            <v>0</v>
          </cell>
          <cell r="E571">
            <v>0</v>
          </cell>
          <cell r="F571">
            <v>0</v>
          </cell>
          <cell r="G571">
            <v>0</v>
          </cell>
          <cell r="H571">
            <v>0</v>
          </cell>
          <cell r="I571">
            <v>0</v>
          </cell>
          <cell r="J571">
            <v>0</v>
          </cell>
          <cell r="K571">
            <v>130</v>
          </cell>
          <cell r="L571">
            <v>0</v>
          </cell>
          <cell r="M571">
            <v>0</v>
          </cell>
          <cell r="N571">
            <v>0</v>
          </cell>
          <cell r="O571">
            <v>0</v>
          </cell>
          <cell r="P571">
            <v>0</v>
          </cell>
          <cell r="Q571">
            <v>130</v>
          </cell>
          <cell r="R571">
            <v>0</v>
          </cell>
          <cell r="S571">
            <v>0</v>
          </cell>
          <cell r="T571">
            <v>0</v>
          </cell>
          <cell r="U571">
            <v>0</v>
          </cell>
          <cell r="V571">
            <v>3.5179999999999998</v>
          </cell>
          <cell r="W571">
            <v>0</v>
          </cell>
          <cell r="X571">
            <v>0</v>
          </cell>
          <cell r="Y571">
            <v>0</v>
          </cell>
          <cell r="Z571">
            <v>0</v>
          </cell>
          <cell r="AA571">
            <v>0</v>
          </cell>
          <cell r="AB571">
            <v>0</v>
          </cell>
          <cell r="AC571">
            <v>0</v>
          </cell>
          <cell r="AD571">
            <v>3.5179999999999998</v>
          </cell>
          <cell r="AE571">
            <v>3.5179999999999998</v>
          </cell>
          <cell r="AF571">
            <v>0</v>
          </cell>
          <cell r="AG571">
            <v>0</v>
          </cell>
          <cell r="AH571">
            <v>0</v>
          </cell>
          <cell r="AI571">
            <v>0</v>
          </cell>
          <cell r="AJ571">
            <v>0</v>
          </cell>
          <cell r="AK571">
            <v>0</v>
          </cell>
          <cell r="AL571">
            <v>0</v>
          </cell>
          <cell r="AM571">
            <v>124.50998</v>
          </cell>
          <cell r="AN571">
            <v>0</v>
          </cell>
          <cell r="AO571">
            <v>0</v>
          </cell>
          <cell r="AP571">
            <v>0</v>
          </cell>
          <cell r="AQ571">
            <v>0</v>
          </cell>
          <cell r="AR571">
            <v>0</v>
          </cell>
          <cell r="AS571">
            <v>124.50998</v>
          </cell>
          <cell r="AT571">
            <v>130</v>
          </cell>
          <cell r="AU571" t="str">
            <v>JUN/12</v>
          </cell>
          <cell r="AV571" t="str">
            <v/>
          </cell>
        </row>
        <row r="572">
          <cell r="A572" t="str">
            <v>2964/11</v>
          </cell>
          <cell r="B572" t="str">
            <v>Gestão de Medidores</v>
          </cell>
          <cell r="C572" t="str">
            <v>PEP</v>
          </cell>
          <cell r="D572">
            <v>0</v>
          </cell>
          <cell r="E572">
            <v>0</v>
          </cell>
          <cell r="F572">
            <v>0</v>
          </cell>
          <cell r="G572">
            <v>0</v>
          </cell>
          <cell r="H572">
            <v>0</v>
          </cell>
          <cell r="I572">
            <v>1630</v>
          </cell>
          <cell r="J572">
            <v>0</v>
          </cell>
          <cell r="K572">
            <v>0</v>
          </cell>
          <cell r="L572">
            <v>0</v>
          </cell>
          <cell r="M572">
            <v>0</v>
          </cell>
          <cell r="N572">
            <v>0</v>
          </cell>
          <cell r="O572">
            <v>0</v>
          </cell>
          <cell r="P572">
            <v>1630</v>
          </cell>
          <cell r="Q572">
            <v>1630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cell r="AO572">
            <v>0</v>
          </cell>
          <cell r="AP572">
            <v>0</v>
          </cell>
          <cell r="AQ572">
            <v>0</v>
          </cell>
          <cell r="AR572">
            <v>0</v>
          </cell>
          <cell r="AS572">
            <v>0</v>
          </cell>
          <cell r="AT572">
            <v>1630</v>
          </cell>
          <cell r="AU572" t="str">
            <v>JUN/12</v>
          </cell>
          <cell r="AV572" t="str">
            <v>Rogério Elias Reis</v>
          </cell>
        </row>
        <row r="573">
          <cell r="A573" t="str">
            <v>2965/11</v>
          </cell>
          <cell r="B573" t="str">
            <v>Minas Solar 2014</v>
          </cell>
          <cell r="C573" t="str">
            <v>PEP</v>
          </cell>
          <cell r="D573">
            <v>1654.17004</v>
          </cell>
          <cell r="E573">
            <v>1654.1599199999998</v>
          </cell>
          <cell r="F573">
            <v>1654.17004</v>
          </cell>
          <cell r="G573">
            <v>1654.17004</v>
          </cell>
          <cell r="H573">
            <v>1654.1599199999998</v>
          </cell>
          <cell r="I573">
            <v>1654.17004</v>
          </cell>
          <cell r="J573">
            <v>1654.17004</v>
          </cell>
          <cell r="K573">
            <v>1654.1599199999998</v>
          </cell>
          <cell r="L573">
            <v>1654.17004</v>
          </cell>
          <cell r="M573">
            <v>1654.17004</v>
          </cell>
          <cell r="N573">
            <v>1654.1599199999998</v>
          </cell>
          <cell r="O573">
            <v>1654.17004</v>
          </cell>
          <cell r="P573">
            <v>9925</v>
          </cell>
          <cell r="Q573">
            <v>19850</v>
          </cell>
          <cell r="R573">
            <v>0</v>
          </cell>
          <cell r="S573">
            <v>0</v>
          </cell>
          <cell r="T573">
            <v>0</v>
          </cell>
          <cell r="U573">
            <v>0.83810000000000007</v>
          </cell>
          <cell r="V573">
            <v>17.100000000000001</v>
          </cell>
          <cell r="W573">
            <v>15.765280000000001</v>
          </cell>
          <cell r="X573">
            <v>0</v>
          </cell>
          <cell r="Y573">
            <v>0</v>
          </cell>
          <cell r="Z573">
            <v>0</v>
          </cell>
          <cell r="AA573">
            <v>0</v>
          </cell>
          <cell r="AB573">
            <v>0</v>
          </cell>
          <cell r="AC573">
            <v>0</v>
          </cell>
          <cell r="AD573">
            <v>33.703379999999996</v>
          </cell>
          <cell r="AE573">
            <v>33.703379999999996</v>
          </cell>
          <cell r="AF573">
            <v>0</v>
          </cell>
          <cell r="AG573">
            <v>0</v>
          </cell>
          <cell r="AH573">
            <v>0</v>
          </cell>
          <cell r="AI573">
            <v>0</v>
          </cell>
          <cell r="AJ573">
            <v>0</v>
          </cell>
          <cell r="AK573">
            <v>0</v>
          </cell>
          <cell r="AL573">
            <v>0</v>
          </cell>
          <cell r="AM573">
            <v>0</v>
          </cell>
          <cell r="AN573">
            <v>0</v>
          </cell>
          <cell r="AO573">
            <v>0</v>
          </cell>
          <cell r="AP573">
            <v>0</v>
          </cell>
          <cell r="AQ573">
            <v>0</v>
          </cell>
          <cell r="AR573">
            <v>0</v>
          </cell>
          <cell r="AS573">
            <v>0</v>
          </cell>
          <cell r="AT573">
            <v>19849.999999999996</v>
          </cell>
          <cell r="AU573" t="str">
            <v>JUN/12</v>
          </cell>
          <cell r="AV573" t="str">
            <v/>
          </cell>
        </row>
        <row r="574">
          <cell r="A574" t="str">
            <v>2966/11</v>
          </cell>
          <cell r="B574" t="str">
            <v>Modernização do Parque de Informática - 2012</v>
          </cell>
          <cell r="C574" t="str">
            <v>PEP</v>
          </cell>
          <cell r="D574">
            <v>0</v>
          </cell>
          <cell r="E574">
            <v>0</v>
          </cell>
          <cell r="F574">
            <v>6902</v>
          </cell>
          <cell r="G574">
            <v>0</v>
          </cell>
          <cell r="H574">
            <v>0</v>
          </cell>
          <cell r="I574">
            <v>0</v>
          </cell>
          <cell r="J574">
            <v>0</v>
          </cell>
          <cell r="K574">
            <v>0</v>
          </cell>
          <cell r="L574">
            <v>0</v>
          </cell>
          <cell r="M574">
            <v>0</v>
          </cell>
          <cell r="N574">
            <v>0</v>
          </cell>
          <cell r="O574">
            <v>0</v>
          </cell>
          <cell r="P574">
            <v>6902</v>
          </cell>
          <cell r="Q574">
            <v>6902</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cell r="AO574">
            <v>0</v>
          </cell>
          <cell r="AP574">
            <v>0</v>
          </cell>
          <cell r="AQ574">
            <v>5288</v>
          </cell>
          <cell r="AR574">
            <v>0</v>
          </cell>
          <cell r="AS574">
            <v>5288</v>
          </cell>
          <cell r="AT574">
            <v>6902</v>
          </cell>
          <cell r="AU574" t="str">
            <v>JUN/12</v>
          </cell>
          <cell r="AV574" t="str">
            <v>Modernização do Parque de Informática - 2012</v>
          </cell>
        </row>
        <row r="575">
          <cell r="A575" t="str">
            <v>2967/11</v>
          </cell>
          <cell r="B575" t="str">
            <v>Atualização Tecnológica da Infraestrutura da Rede Corporativa</v>
          </cell>
          <cell r="C575" t="str">
            <v>PEP</v>
          </cell>
          <cell r="D575">
            <v>0</v>
          </cell>
          <cell r="E575">
            <v>0</v>
          </cell>
          <cell r="F575">
            <v>0</v>
          </cell>
          <cell r="G575">
            <v>0</v>
          </cell>
          <cell r="H575">
            <v>2485</v>
          </cell>
          <cell r="I575">
            <v>0</v>
          </cell>
          <cell r="J575">
            <v>0</v>
          </cell>
          <cell r="K575">
            <v>0</v>
          </cell>
          <cell r="L575">
            <v>0</v>
          </cell>
          <cell r="M575">
            <v>0</v>
          </cell>
          <cell r="N575">
            <v>0</v>
          </cell>
          <cell r="O575">
            <v>0</v>
          </cell>
          <cell r="P575">
            <v>2485</v>
          </cell>
          <cell r="Q575">
            <v>2485</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229.441</v>
          </cell>
          <cell r="AO575">
            <v>0</v>
          </cell>
          <cell r="AP575">
            <v>0</v>
          </cell>
          <cell r="AQ575">
            <v>2132.4250099999999</v>
          </cell>
          <cell r="AR575">
            <v>0</v>
          </cell>
          <cell r="AS575">
            <v>2361.8660100000002</v>
          </cell>
          <cell r="AT575">
            <v>2485</v>
          </cell>
          <cell r="AU575" t="str">
            <v>JUN/12</v>
          </cell>
          <cell r="AV575" t="str">
            <v>José Luis de Oliveira Brasil</v>
          </cell>
        </row>
        <row r="576">
          <cell r="A576" t="str">
            <v>2968/11</v>
          </cell>
          <cell r="B576" t="str">
            <v>Reforma UHE Salto Grante</v>
          </cell>
          <cell r="C576" t="str">
            <v>PEP</v>
          </cell>
          <cell r="D576">
            <v>0</v>
          </cell>
          <cell r="E576">
            <v>7.94815</v>
          </cell>
          <cell r="F576">
            <v>154.21865</v>
          </cell>
          <cell r="G576">
            <v>105.79116999999999</v>
          </cell>
          <cell r="H576">
            <v>95.570059999999998</v>
          </cell>
          <cell r="I576">
            <v>103.71502000000002</v>
          </cell>
          <cell r="J576">
            <v>48.071629999999999</v>
          </cell>
          <cell r="K576">
            <v>57.702919999999999</v>
          </cell>
          <cell r="L576">
            <v>96.772140000000007</v>
          </cell>
          <cell r="M576">
            <v>134.13441999999998</v>
          </cell>
          <cell r="N576">
            <v>104.06206</v>
          </cell>
          <cell r="O576">
            <v>147.02578</v>
          </cell>
          <cell r="P576">
            <v>467.24305000000004</v>
          </cell>
          <cell r="Q576">
            <v>1055.0119999999999</v>
          </cell>
          <cell r="R576">
            <v>0</v>
          </cell>
          <cell r="S576">
            <v>7.9480300000000002</v>
          </cell>
          <cell r="T576">
            <v>154.21861999999999</v>
          </cell>
          <cell r="U576">
            <v>53.811060000000005</v>
          </cell>
          <cell r="V576">
            <v>95.570120000000003</v>
          </cell>
          <cell r="W576">
            <v>104.33864999999999</v>
          </cell>
          <cell r="X576">
            <v>0</v>
          </cell>
          <cell r="Y576">
            <v>0</v>
          </cell>
          <cell r="Z576">
            <v>0</v>
          </cell>
          <cell r="AA576">
            <v>0</v>
          </cell>
          <cell r="AB576">
            <v>0</v>
          </cell>
          <cell r="AC576">
            <v>0</v>
          </cell>
          <cell r="AD576">
            <v>415.88647999999995</v>
          </cell>
          <cell r="AE576">
            <v>415.88647999999995</v>
          </cell>
          <cell r="AF576">
            <v>0</v>
          </cell>
          <cell r="AG576">
            <v>0</v>
          </cell>
          <cell r="AH576">
            <v>0</v>
          </cell>
          <cell r="AI576">
            <v>0</v>
          </cell>
          <cell r="AJ576">
            <v>0</v>
          </cell>
          <cell r="AK576">
            <v>0</v>
          </cell>
          <cell r="AL576">
            <v>0</v>
          </cell>
          <cell r="AM576">
            <v>0</v>
          </cell>
          <cell r="AN576">
            <v>0</v>
          </cell>
          <cell r="AO576">
            <v>30</v>
          </cell>
          <cell r="AP576">
            <v>0</v>
          </cell>
          <cell r="AQ576">
            <v>0</v>
          </cell>
          <cell r="AR576">
            <v>0</v>
          </cell>
          <cell r="AS576">
            <v>30</v>
          </cell>
          <cell r="AT576">
            <v>1055.0120100000001</v>
          </cell>
          <cell r="AU576" t="str">
            <v>JUN/12</v>
          </cell>
          <cell r="AV576" t="str">
            <v/>
          </cell>
        </row>
        <row r="577">
          <cell r="A577" t="str">
            <v>2971/11</v>
          </cell>
          <cell r="B577" t="str">
            <v>Guarita Padrão Identidade Itambé</v>
          </cell>
          <cell r="C577" t="str">
            <v>ORD</v>
          </cell>
          <cell r="D577">
            <v>0</v>
          </cell>
          <cell r="E577">
            <v>0</v>
          </cell>
          <cell r="F577">
            <v>5</v>
          </cell>
          <cell r="G577">
            <v>52</v>
          </cell>
          <cell r="H577">
            <v>0</v>
          </cell>
          <cell r="I577">
            <v>0</v>
          </cell>
          <cell r="J577">
            <v>0</v>
          </cell>
          <cell r="K577">
            <v>0</v>
          </cell>
          <cell r="L577">
            <v>0</v>
          </cell>
          <cell r="M577">
            <v>0</v>
          </cell>
          <cell r="N577">
            <v>0</v>
          </cell>
          <cell r="O577">
            <v>0</v>
          </cell>
          <cell r="P577">
            <v>57</v>
          </cell>
          <cell r="Q577">
            <v>57</v>
          </cell>
          <cell r="R577">
            <v>0</v>
          </cell>
          <cell r="S577">
            <v>0</v>
          </cell>
          <cell r="T577">
            <v>2.06</v>
          </cell>
          <cell r="U577">
            <v>0</v>
          </cell>
          <cell r="V577">
            <v>0</v>
          </cell>
          <cell r="W577">
            <v>0</v>
          </cell>
          <cell r="X577">
            <v>0</v>
          </cell>
          <cell r="Y577">
            <v>0</v>
          </cell>
          <cell r="Z577">
            <v>0</v>
          </cell>
          <cell r="AA577">
            <v>0</v>
          </cell>
          <cell r="AB577">
            <v>0</v>
          </cell>
          <cell r="AC577">
            <v>0</v>
          </cell>
          <cell r="AD577">
            <v>2.06</v>
          </cell>
          <cell r="AE577">
            <v>2.06</v>
          </cell>
          <cell r="AF577">
            <v>0</v>
          </cell>
          <cell r="AG577">
            <v>0</v>
          </cell>
          <cell r="AH577">
            <v>55.000019999999999</v>
          </cell>
          <cell r="AI577">
            <v>0</v>
          </cell>
          <cell r="AJ577">
            <v>0</v>
          </cell>
          <cell r="AK577">
            <v>0</v>
          </cell>
          <cell r="AL577">
            <v>0</v>
          </cell>
          <cell r="AM577">
            <v>0</v>
          </cell>
          <cell r="AN577">
            <v>0</v>
          </cell>
          <cell r="AO577">
            <v>0</v>
          </cell>
          <cell r="AP577">
            <v>0</v>
          </cell>
          <cell r="AQ577">
            <v>0</v>
          </cell>
          <cell r="AR577">
            <v>55.000019999999999</v>
          </cell>
          <cell r="AS577">
            <v>55.000019999999999</v>
          </cell>
          <cell r="AT577">
            <v>57</v>
          </cell>
          <cell r="AU577" t="str">
            <v>JUN/12</v>
          </cell>
          <cell r="AV577" t="str">
            <v>Guarita Padrão Identidade Itambé</v>
          </cell>
        </row>
        <row r="578">
          <cell r="A578" t="str">
            <v>2972/11</v>
          </cell>
          <cell r="B578" t="str">
            <v>Aquisição Tecnológica Segurança da Rede Corporativa</v>
          </cell>
          <cell r="C578" t="str">
            <v>PEP</v>
          </cell>
          <cell r="D578">
            <v>0</v>
          </cell>
          <cell r="E578">
            <v>0</v>
          </cell>
          <cell r="F578">
            <v>5379</v>
          </cell>
          <cell r="G578">
            <v>0</v>
          </cell>
          <cell r="H578">
            <v>0</v>
          </cell>
          <cell r="I578">
            <v>0</v>
          </cell>
          <cell r="J578">
            <v>0</v>
          </cell>
          <cell r="K578">
            <v>0</v>
          </cell>
          <cell r="L578">
            <v>0</v>
          </cell>
          <cell r="M578">
            <v>0</v>
          </cell>
          <cell r="N578">
            <v>0</v>
          </cell>
          <cell r="O578">
            <v>0</v>
          </cell>
          <cell r="P578">
            <v>5379</v>
          </cell>
          <cell r="Q578">
            <v>5379</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5379</v>
          </cell>
          <cell r="AO578">
            <v>0</v>
          </cell>
          <cell r="AP578">
            <v>0</v>
          </cell>
          <cell r="AQ578">
            <v>0</v>
          </cell>
          <cell r="AR578">
            <v>0</v>
          </cell>
          <cell r="AS578">
            <v>5379</v>
          </cell>
          <cell r="AT578">
            <v>5379</v>
          </cell>
          <cell r="AU578" t="str">
            <v>JUN/12</v>
          </cell>
          <cell r="AV578" t="str">
            <v>Aquisição Tecnológica Segurança da Rede Corporativa</v>
          </cell>
        </row>
        <row r="579">
          <cell r="A579" t="str">
            <v>2973/11</v>
          </cell>
          <cell r="B579" t="str">
            <v>Modernização do Parque de Informática</v>
          </cell>
          <cell r="C579" t="str">
            <v>PEP</v>
          </cell>
          <cell r="D579">
            <v>0</v>
          </cell>
          <cell r="E579">
            <v>0</v>
          </cell>
          <cell r="F579">
            <v>1039</v>
          </cell>
          <cell r="G579">
            <v>0</v>
          </cell>
          <cell r="H579">
            <v>0</v>
          </cell>
          <cell r="I579">
            <v>0</v>
          </cell>
          <cell r="J579">
            <v>0</v>
          </cell>
          <cell r="K579">
            <v>0</v>
          </cell>
          <cell r="L579">
            <v>0</v>
          </cell>
          <cell r="M579">
            <v>0</v>
          </cell>
          <cell r="N579">
            <v>0</v>
          </cell>
          <cell r="O579">
            <v>0</v>
          </cell>
          <cell r="P579">
            <v>1039</v>
          </cell>
          <cell r="Q579">
            <v>1039</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cell r="AO579">
            <v>0</v>
          </cell>
          <cell r="AP579">
            <v>0</v>
          </cell>
          <cell r="AQ579">
            <v>929.2</v>
          </cell>
          <cell r="AR579">
            <v>0</v>
          </cell>
          <cell r="AS579">
            <v>929.2</v>
          </cell>
          <cell r="AT579">
            <v>1039</v>
          </cell>
          <cell r="AU579" t="str">
            <v>JUN/12</v>
          </cell>
          <cell r="AV579" t="str">
            <v>Modernização do Parque de Informática</v>
          </cell>
        </row>
        <row r="580">
          <cell r="A580" t="str">
            <v>2975/11</v>
          </cell>
          <cell r="B580" t="str">
            <v>Modernização do Parque de Informática</v>
          </cell>
          <cell r="C580" t="str">
            <v>PEP</v>
          </cell>
          <cell r="D580">
            <v>0</v>
          </cell>
          <cell r="E580">
            <v>0</v>
          </cell>
          <cell r="F580">
            <v>86.1</v>
          </cell>
          <cell r="G580">
            <v>0</v>
          </cell>
          <cell r="H580">
            <v>0</v>
          </cell>
          <cell r="I580">
            <v>0</v>
          </cell>
          <cell r="J580">
            <v>0</v>
          </cell>
          <cell r="K580">
            <v>0</v>
          </cell>
          <cell r="L580">
            <v>0</v>
          </cell>
          <cell r="M580">
            <v>0</v>
          </cell>
          <cell r="N580">
            <v>0</v>
          </cell>
          <cell r="O580">
            <v>0</v>
          </cell>
          <cell r="P580">
            <v>86.1</v>
          </cell>
          <cell r="Q580">
            <v>86.1</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86.1</v>
          </cell>
          <cell r="AU580" t="str">
            <v>JUN/12</v>
          </cell>
          <cell r="AV580" t="str">
            <v>Modernização do Parque de Informática</v>
          </cell>
        </row>
        <row r="581">
          <cell r="A581" t="str">
            <v>2976/11</v>
          </cell>
          <cell r="B581" t="str">
            <v>Modernização do Parque de Informática</v>
          </cell>
          <cell r="C581" t="str">
            <v>PEP</v>
          </cell>
          <cell r="D581">
            <v>0</v>
          </cell>
          <cell r="E581">
            <v>0</v>
          </cell>
          <cell r="F581">
            <v>1039</v>
          </cell>
          <cell r="G581">
            <v>0</v>
          </cell>
          <cell r="H581">
            <v>0</v>
          </cell>
          <cell r="I581">
            <v>0</v>
          </cell>
          <cell r="J581">
            <v>0</v>
          </cell>
          <cell r="K581">
            <v>0</v>
          </cell>
          <cell r="L581">
            <v>0</v>
          </cell>
          <cell r="M581">
            <v>0</v>
          </cell>
          <cell r="N581">
            <v>0</v>
          </cell>
          <cell r="O581">
            <v>0</v>
          </cell>
          <cell r="P581">
            <v>1039</v>
          </cell>
          <cell r="Q581">
            <v>1039</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933.3</v>
          </cell>
          <cell r="AR581">
            <v>0</v>
          </cell>
          <cell r="AS581">
            <v>933.3</v>
          </cell>
          <cell r="AT581">
            <v>1039</v>
          </cell>
          <cell r="AU581" t="str">
            <v>JUN/12</v>
          </cell>
          <cell r="AV581" t="str">
            <v>Modernização do Parque de Informática</v>
          </cell>
        </row>
        <row r="582">
          <cell r="A582" t="str">
            <v>2979/11</v>
          </cell>
          <cell r="B582" t="str">
            <v>Aquisição de Sistema para Análise de Sistemas de Potência</v>
          </cell>
          <cell r="C582" t="str">
            <v>PEP</v>
          </cell>
          <cell r="D582">
            <v>0</v>
          </cell>
          <cell r="E582">
            <v>0</v>
          </cell>
          <cell r="F582">
            <v>37</v>
          </cell>
          <cell r="G582">
            <v>3000</v>
          </cell>
          <cell r="H582">
            <v>0</v>
          </cell>
          <cell r="I582">
            <v>0</v>
          </cell>
          <cell r="J582">
            <v>0</v>
          </cell>
          <cell r="K582">
            <v>0</v>
          </cell>
          <cell r="L582">
            <v>0</v>
          </cell>
          <cell r="M582">
            <v>0</v>
          </cell>
          <cell r="N582">
            <v>0</v>
          </cell>
          <cell r="O582">
            <v>0</v>
          </cell>
          <cell r="P582">
            <v>3037</v>
          </cell>
          <cell r="Q582">
            <v>3037</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1140.25</v>
          </cell>
          <cell r="AK582">
            <v>0</v>
          </cell>
          <cell r="AL582">
            <v>0</v>
          </cell>
          <cell r="AM582">
            <v>0</v>
          </cell>
          <cell r="AN582">
            <v>0</v>
          </cell>
          <cell r="AO582">
            <v>0</v>
          </cell>
          <cell r="AP582">
            <v>0</v>
          </cell>
          <cell r="AQ582">
            <v>0</v>
          </cell>
          <cell r="AR582">
            <v>1140.25</v>
          </cell>
          <cell r="AS582">
            <v>1140.25</v>
          </cell>
          <cell r="AT582">
            <v>3037</v>
          </cell>
          <cell r="AU582" t="str">
            <v>JUN/12</v>
          </cell>
          <cell r="AV582" t="str">
            <v>Aquisição de Sistema para Análise de Sistemas de Potência</v>
          </cell>
        </row>
        <row r="583">
          <cell r="A583" t="str">
            <v>2980/11</v>
          </cell>
          <cell r="B583" t="str">
            <v>Atualização do Sistema Sharepoint</v>
          </cell>
          <cell r="C583" t="str">
            <v>PEP</v>
          </cell>
          <cell r="D583">
            <v>0</v>
          </cell>
          <cell r="E583">
            <v>0</v>
          </cell>
          <cell r="F583">
            <v>0</v>
          </cell>
          <cell r="G583">
            <v>0</v>
          </cell>
          <cell r="H583">
            <v>0</v>
          </cell>
          <cell r="I583">
            <v>5049</v>
          </cell>
          <cell r="J583">
            <v>0</v>
          </cell>
          <cell r="K583">
            <v>0</v>
          </cell>
          <cell r="L583">
            <v>0</v>
          </cell>
          <cell r="M583">
            <v>0</v>
          </cell>
          <cell r="N583">
            <v>0</v>
          </cell>
          <cell r="O583">
            <v>0</v>
          </cell>
          <cell r="P583">
            <v>5049</v>
          </cell>
          <cell r="Q583">
            <v>5049</v>
          </cell>
          <cell r="R583">
            <v>0</v>
          </cell>
          <cell r="S583">
            <v>0</v>
          </cell>
          <cell r="T583">
            <v>120.45439999999999</v>
          </cell>
          <cell r="U583">
            <v>209.60042999999999</v>
          </cell>
          <cell r="V583">
            <v>348.91640000000001</v>
          </cell>
          <cell r="W583">
            <v>83.944399999999987</v>
          </cell>
          <cell r="X583">
            <v>0</v>
          </cell>
          <cell r="Y583">
            <v>0</v>
          </cell>
          <cell r="Z583">
            <v>0</v>
          </cell>
          <cell r="AA583">
            <v>0</v>
          </cell>
          <cell r="AB583">
            <v>0</v>
          </cell>
          <cell r="AC583">
            <v>0</v>
          </cell>
          <cell r="AD583">
            <v>762.91562999999996</v>
          </cell>
          <cell r="AE583">
            <v>762.91562999999996</v>
          </cell>
          <cell r="AF583">
            <v>0</v>
          </cell>
          <cell r="AG583">
            <v>0</v>
          </cell>
          <cell r="AH583">
            <v>0</v>
          </cell>
          <cell r="AI583">
            <v>0</v>
          </cell>
          <cell r="AJ583">
            <v>0</v>
          </cell>
          <cell r="AK583">
            <v>256.36543</v>
          </cell>
          <cell r="AL583">
            <v>0</v>
          </cell>
          <cell r="AM583">
            <v>0</v>
          </cell>
          <cell r="AN583">
            <v>0</v>
          </cell>
          <cell r="AO583">
            <v>0</v>
          </cell>
          <cell r="AP583">
            <v>0</v>
          </cell>
          <cell r="AQ583">
            <v>3.5200000000000001E-3</v>
          </cell>
          <cell r="AR583">
            <v>256.36543</v>
          </cell>
          <cell r="AS583">
            <v>256.36894999999998</v>
          </cell>
          <cell r="AT583">
            <v>5049</v>
          </cell>
          <cell r="AU583" t="str">
            <v>JUN/12</v>
          </cell>
          <cell r="AV583" t="str">
            <v/>
          </cell>
        </row>
        <row r="584">
          <cell r="A584" t="str">
            <v>2981/11</v>
          </cell>
          <cell r="B584" t="str">
            <v>Aquisição e Customização de Sistema de Barramento Corporativo</v>
          </cell>
          <cell r="C584" t="str">
            <v>PEP</v>
          </cell>
          <cell r="D584">
            <v>0</v>
          </cell>
          <cell r="E584">
            <v>0</v>
          </cell>
          <cell r="F584">
            <v>4747</v>
          </cell>
          <cell r="G584">
            <v>0</v>
          </cell>
          <cell r="H584">
            <v>0</v>
          </cell>
          <cell r="I584">
            <v>0</v>
          </cell>
          <cell r="J584">
            <v>0</v>
          </cell>
          <cell r="K584">
            <v>0</v>
          </cell>
          <cell r="L584">
            <v>0</v>
          </cell>
          <cell r="M584">
            <v>0</v>
          </cell>
          <cell r="N584">
            <v>0</v>
          </cell>
          <cell r="O584">
            <v>0</v>
          </cell>
          <cell r="P584">
            <v>4747</v>
          </cell>
          <cell r="Q584">
            <v>4747</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4747</v>
          </cell>
          <cell r="AU584" t="str">
            <v>JUN/12</v>
          </cell>
          <cell r="AV584" t="str">
            <v/>
          </cell>
        </row>
        <row r="585">
          <cell r="A585" t="str">
            <v>2982/11</v>
          </cell>
          <cell r="B585" t="str">
            <v>Projeto Atualização Tecnológica da Solução SAP IS-U/CCS (Customer Care System)</v>
          </cell>
          <cell r="C585" t="str">
            <v>PEP</v>
          </cell>
          <cell r="D585">
            <v>0</v>
          </cell>
          <cell r="E585">
            <v>0</v>
          </cell>
          <cell r="F585">
            <v>1930</v>
          </cell>
          <cell r="G585">
            <v>0</v>
          </cell>
          <cell r="H585">
            <v>0</v>
          </cell>
          <cell r="I585">
            <v>0</v>
          </cell>
          <cell r="J585">
            <v>0</v>
          </cell>
          <cell r="K585">
            <v>0</v>
          </cell>
          <cell r="L585">
            <v>0</v>
          </cell>
          <cell r="M585">
            <v>0</v>
          </cell>
          <cell r="N585">
            <v>0</v>
          </cell>
          <cell r="O585">
            <v>0</v>
          </cell>
          <cell r="P585">
            <v>1930</v>
          </cell>
          <cell r="Q585">
            <v>1930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1056</v>
          </cell>
          <cell r="AL585">
            <v>0</v>
          </cell>
          <cell r="AM585">
            <v>0</v>
          </cell>
          <cell r="AN585">
            <v>0</v>
          </cell>
          <cell r="AO585">
            <v>0</v>
          </cell>
          <cell r="AP585">
            <v>0</v>
          </cell>
          <cell r="AQ585">
            <v>0</v>
          </cell>
          <cell r="AR585">
            <v>1056</v>
          </cell>
          <cell r="AS585">
            <v>1056</v>
          </cell>
          <cell r="AT585">
            <v>1930</v>
          </cell>
          <cell r="AU585" t="str">
            <v>JUN/12</v>
          </cell>
          <cell r="AV585" t="str">
            <v>João Luiz Silva Barbosa</v>
          </cell>
        </row>
        <row r="586">
          <cell r="A586" t="str">
            <v>2983/11</v>
          </cell>
          <cell r="B586" t="str">
            <v>Storage (Migde Range)</v>
          </cell>
          <cell r="C586" t="str">
            <v>PEP</v>
          </cell>
          <cell r="D586">
            <v>0</v>
          </cell>
          <cell r="E586">
            <v>0</v>
          </cell>
          <cell r="F586">
            <v>1056</v>
          </cell>
          <cell r="G586">
            <v>0</v>
          </cell>
          <cell r="H586">
            <v>0</v>
          </cell>
          <cell r="I586">
            <v>0</v>
          </cell>
          <cell r="J586">
            <v>0</v>
          </cell>
          <cell r="K586">
            <v>0</v>
          </cell>
          <cell r="L586">
            <v>0</v>
          </cell>
          <cell r="M586">
            <v>0</v>
          </cell>
          <cell r="N586">
            <v>0</v>
          </cell>
          <cell r="O586">
            <v>0</v>
          </cell>
          <cell r="P586">
            <v>1056</v>
          </cell>
          <cell r="Q586">
            <v>1056</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1056</v>
          </cell>
          <cell r="AU586" t="str">
            <v>JUN/12</v>
          </cell>
          <cell r="AV586" t="str">
            <v>Storage (Migde Range)</v>
          </cell>
        </row>
        <row r="587">
          <cell r="A587" t="str">
            <v>2985/11</v>
          </cell>
          <cell r="B587" t="str">
            <v>Câmeras Especiais para Gimbal</v>
          </cell>
          <cell r="C587" t="str">
            <v>PEP</v>
          </cell>
          <cell r="D587">
            <v>2</v>
          </cell>
          <cell r="E587">
            <v>0</v>
          </cell>
          <cell r="F587">
            <v>0</v>
          </cell>
          <cell r="G587">
            <v>0</v>
          </cell>
          <cell r="H587">
            <v>0</v>
          </cell>
          <cell r="I587">
            <v>0</v>
          </cell>
          <cell r="J587">
            <v>0</v>
          </cell>
          <cell r="K587">
            <v>0</v>
          </cell>
          <cell r="L587">
            <v>0</v>
          </cell>
          <cell r="M587">
            <v>0</v>
          </cell>
          <cell r="N587">
            <v>0</v>
          </cell>
          <cell r="O587">
            <v>0</v>
          </cell>
          <cell r="P587">
            <v>2</v>
          </cell>
          <cell r="Q587">
            <v>2</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cell r="AO587">
            <v>0</v>
          </cell>
          <cell r="AP587">
            <v>0</v>
          </cell>
          <cell r="AQ587">
            <v>0</v>
          </cell>
          <cell r="AR587">
            <v>0</v>
          </cell>
          <cell r="AS587">
            <v>0</v>
          </cell>
          <cell r="AT587">
            <v>2</v>
          </cell>
          <cell r="AU587" t="str">
            <v>JUN/12</v>
          </cell>
          <cell r="AV587" t="str">
            <v/>
          </cell>
        </row>
        <row r="588">
          <cell r="A588" t="str">
            <v>2986/11</v>
          </cell>
          <cell r="B588" t="str">
            <v>Sistema de Videowall</v>
          </cell>
          <cell r="C588" t="str">
            <v>ORD</v>
          </cell>
          <cell r="D588">
            <v>0</v>
          </cell>
          <cell r="E588">
            <v>0</v>
          </cell>
          <cell r="F588">
            <v>252</v>
          </cell>
          <cell r="G588">
            <v>0</v>
          </cell>
          <cell r="H588">
            <v>0</v>
          </cell>
          <cell r="I588">
            <v>0</v>
          </cell>
          <cell r="J588">
            <v>0</v>
          </cell>
          <cell r="K588">
            <v>0</v>
          </cell>
          <cell r="L588">
            <v>0</v>
          </cell>
          <cell r="M588">
            <v>0</v>
          </cell>
          <cell r="N588">
            <v>0</v>
          </cell>
          <cell r="O588">
            <v>0</v>
          </cell>
          <cell r="P588">
            <v>252</v>
          </cell>
          <cell r="Q588">
            <v>252</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239.3</v>
          </cell>
          <cell r="AO588">
            <v>12</v>
          </cell>
          <cell r="AP588">
            <v>0</v>
          </cell>
          <cell r="AQ588">
            <v>0</v>
          </cell>
          <cell r="AR588">
            <v>0</v>
          </cell>
          <cell r="AS588">
            <v>251.3</v>
          </cell>
          <cell r="AT588">
            <v>252</v>
          </cell>
          <cell r="AU588" t="str">
            <v>JUN/12</v>
          </cell>
          <cell r="AV588" t="str">
            <v>Sistema de Videowall</v>
          </cell>
        </row>
        <row r="589">
          <cell r="A589" t="str">
            <v>2987/11</v>
          </cell>
          <cell r="B589" t="str">
            <v>Guarita Padrão Identidade Hangar</v>
          </cell>
          <cell r="C589" t="str">
            <v>ORD</v>
          </cell>
          <cell r="D589">
            <v>0</v>
          </cell>
          <cell r="E589">
            <v>0</v>
          </cell>
          <cell r="F589">
            <v>0</v>
          </cell>
          <cell r="G589">
            <v>53</v>
          </cell>
          <cell r="H589">
            <v>0</v>
          </cell>
          <cell r="I589">
            <v>0</v>
          </cell>
          <cell r="J589">
            <v>0</v>
          </cell>
          <cell r="K589">
            <v>0</v>
          </cell>
          <cell r="L589">
            <v>0</v>
          </cell>
          <cell r="M589">
            <v>0</v>
          </cell>
          <cell r="N589">
            <v>0</v>
          </cell>
          <cell r="O589">
            <v>0</v>
          </cell>
          <cell r="P589">
            <v>53</v>
          </cell>
          <cell r="Q589">
            <v>53</v>
          </cell>
          <cell r="R589">
            <v>0</v>
          </cell>
          <cell r="S589">
            <v>0</v>
          </cell>
          <cell r="T589">
            <v>2</v>
          </cell>
          <cell r="U589">
            <v>0</v>
          </cell>
          <cell r="V589">
            <v>0</v>
          </cell>
          <cell r="W589">
            <v>0</v>
          </cell>
          <cell r="X589">
            <v>0</v>
          </cell>
          <cell r="Y589">
            <v>0</v>
          </cell>
          <cell r="Z589">
            <v>0</v>
          </cell>
          <cell r="AA589">
            <v>0</v>
          </cell>
          <cell r="AB589">
            <v>0</v>
          </cell>
          <cell r="AC589">
            <v>0</v>
          </cell>
          <cell r="AD589">
            <v>2</v>
          </cell>
          <cell r="AE589">
            <v>2</v>
          </cell>
          <cell r="AF589">
            <v>0</v>
          </cell>
          <cell r="AG589">
            <v>0</v>
          </cell>
          <cell r="AH589">
            <v>52</v>
          </cell>
          <cell r="AI589">
            <v>0</v>
          </cell>
          <cell r="AJ589">
            <v>0</v>
          </cell>
          <cell r="AK589">
            <v>0</v>
          </cell>
          <cell r="AL589">
            <v>0</v>
          </cell>
          <cell r="AM589">
            <v>0</v>
          </cell>
          <cell r="AN589">
            <v>0</v>
          </cell>
          <cell r="AO589">
            <v>0</v>
          </cell>
          <cell r="AP589">
            <v>0</v>
          </cell>
          <cell r="AQ589">
            <v>0</v>
          </cell>
          <cell r="AR589">
            <v>52</v>
          </cell>
          <cell r="AS589">
            <v>52</v>
          </cell>
          <cell r="AT589">
            <v>53</v>
          </cell>
          <cell r="AU589" t="str">
            <v>JUN/12</v>
          </cell>
          <cell r="AV589" t="str">
            <v>Guarita Padrão Identidade Hangar</v>
          </cell>
        </row>
        <row r="590">
          <cell r="A590" t="str">
            <v>2988/11</v>
          </cell>
          <cell r="B590" t="str">
            <v>Estudos de Viabilidade para a Subtransmissão - 2012</v>
          </cell>
          <cell r="C590" t="str">
            <v>PEP</v>
          </cell>
          <cell r="D590">
            <v>266.46209999999996</v>
          </cell>
          <cell r="E590">
            <v>210.47413999999998</v>
          </cell>
          <cell r="F590">
            <v>345.42211000000003</v>
          </cell>
          <cell r="G590">
            <v>361.85278999999997</v>
          </cell>
          <cell r="H590">
            <v>319.10208999999998</v>
          </cell>
          <cell r="I590">
            <v>348.69279</v>
          </cell>
          <cell r="J590">
            <v>240.14211</v>
          </cell>
          <cell r="K590">
            <v>350.68608999999998</v>
          </cell>
          <cell r="L590">
            <v>343.42878999999999</v>
          </cell>
          <cell r="M590">
            <v>345.42211000000003</v>
          </cell>
          <cell r="N590">
            <v>309.21276999999998</v>
          </cell>
          <cell r="O590">
            <v>319.10210999999998</v>
          </cell>
          <cell r="P590">
            <v>1852.00602</v>
          </cell>
          <cell r="Q590">
            <v>3759.9999999999995</v>
          </cell>
          <cell r="R590">
            <v>413.95222999999993</v>
          </cell>
          <cell r="S590">
            <v>832.02218000000005</v>
          </cell>
          <cell r="T590">
            <v>259.25542000000002</v>
          </cell>
          <cell r="U590">
            <v>567.08240999999998</v>
          </cell>
          <cell r="V590">
            <v>559.25716999999997</v>
          </cell>
          <cell r="W590">
            <v>279.79255000000001</v>
          </cell>
          <cell r="X590">
            <v>0</v>
          </cell>
          <cell r="Y590">
            <v>0</v>
          </cell>
          <cell r="Z590">
            <v>0</v>
          </cell>
          <cell r="AA590">
            <v>0</v>
          </cell>
          <cell r="AB590">
            <v>0</v>
          </cell>
          <cell r="AC590">
            <v>0</v>
          </cell>
          <cell r="AD590">
            <v>2911.3619600000002</v>
          </cell>
          <cell r="AE590">
            <v>2911.3619600000002</v>
          </cell>
          <cell r="AF590">
            <v>159.79253</v>
          </cell>
          <cell r="AG590">
            <v>8.50413</v>
          </cell>
          <cell r="AH590">
            <v>165.43249</v>
          </cell>
          <cell r="AI590">
            <v>85.650290000000012</v>
          </cell>
          <cell r="AJ590">
            <v>18.577540000000003</v>
          </cell>
          <cell r="AK590">
            <v>45.302619999999997</v>
          </cell>
          <cell r="AL590">
            <v>35.334419999999994</v>
          </cell>
          <cell r="AM590">
            <v>0</v>
          </cell>
          <cell r="AN590">
            <v>0</v>
          </cell>
          <cell r="AO590">
            <v>0</v>
          </cell>
          <cell r="AP590">
            <v>0</v>
          </cell>
          <cell r="AQ590">
            <v>24.38664</v>
          </cell>
          <cell r="AR590">
            <v>483.25959999999992</v>
          </cell>
          <cell r="AS590">
            <v>542.98065999999994</v>
          </cell>
          <cell r="AT590">
            <v>3760</v>
          </cell>
          <cell r="AU590" t="str">
            <v>JUN/12</v>
          </cell>
          <cell r="AV590" t="str">
            <v>Estudos de Viabilidade para a Subtransmissão - 2012</v>
          </cell>
        </row>
        <row r="591">
          <cell r="A591" t="str">
            <v>2989/11</v>
          </cell>
          <cell r="B591" t="str">
            <v>Atendimento à Usiminas Mineração</v>
          </cell>
          <cell r="C591" t="str">
            <v>PEP</v>
          </cell>
          <cell r="D591">
            <v>49.999990000000004</v>
          </cell>
          <cell r="E591">
            <v>50.000009999999996</v>
          </cell>
          <cell r="F591">
            <v>50</v>
          </cell>
          <cell r="G591">
            <v>49.999990000000004</v>
          </cell>
          <cell r="H591">
            <v>50.000019999999999</v>
          </cell>
          <cell r="I591">
            <v>50</v>
          </cell>
          <cell r="J591">
            <v>49.999980000000001</v>
          </cell>
          <cell r="K591">
            <v>50.000019999999999</v>
          </cell>
          <cell r="L591">
            <v>69.572279999999992</v>
          </cell>
          <cell r="M591">
            <v>68.930549999999982</v>
          </cell>
          <cell r="N591">
            <v>50.000009999999996</v>
          </cell>
          <cell r="O591">
            <v>49.999990000000004</v>
          </cell>
          <cell r="P591">
            <v>300.00000999999997</v>
          </cell>
          <cell r="Q591">
            <v>638.50283999999988</v>
          </cell>
          <cell r="R591">
            <v>2.7844099999999998</v>
          </cell>
          <cell r="S591">
            <v>1.84951</v>
          </cell>
          <cell r="T591">
            <v>3.5919300000000005</v>
          </cell>
          <cell r="U591">
            <v>2.9650699999999999</v>
          </cell>
          <cell r="V591">
            <v>14.777569999999999</v>
          </cell>
          <cell r="W591">
            <v>8.888539999999999</v>
          </cell>
          <cell r="X591">
            <v>0</v>
          </cell>
          <cell r="Y591">
            <v>0</v>
          </cell>
          <cell r="Z591">
            <v>0</v>
          </cell>
          <cell r="AA591">
            <v>0</v>
          </cell>
          <cell r="AB591">
            <v>0</v>
          </cell>
          <cell r="AC591">
            <v>0</v>
          </cell>
          <cell r="AD591">
            <v>34.857030000000002</v>
          </cell>
          <cell r="AE591">
            <v>34.857030000000002</v>
          </cell>
          <cell r="AF591">
            <v>0</v>
          </cell>
          <cell r="AG591">
            <v>0</v>
          </cell>
          <cell r="AH591">
            <v>0</v>
          </cell>
          <cell r="AI591">
            <v>0</v>
          </cell>
          <cell r="AJ591">
            <v>0</v>
          </cell>
          <cell r="AK591">
            <v>0</v>
          </cell>
          <cell r="AL591">
            <v>0</v>
          </cell>
          <cell r="AM591">
            <v>0</v>
          </cell>
          <cell r="AN591">
            <v>19.572279999999999</v>
          </cell>
          <cell r="AO591">
            <v>18.93056</v>
          </cell>
          <cell r="AP591">
            <v>0</v>
          </cell>
          <cell r="AQ591">
            <v>0</v>
          </cell>
          <cell r="AR591">
            <v>0</v>
          </cell>
          <cell r="AS591">
            <v>38.502839999999999</v>
          </cell>
          <cell r="AT591">
            <v>600</v>
          </cell>
          <cell r="AU591" t="str">
            <v>JUN/12</v>
          </cell>
          <cell r="AV591" t="str">
            <v>Atendimento à Usiminas Mineração</v>
          </cell>
        </row>
        <row r="592">
          <cell r="A592" t="str">
            <v>2990/11</v>
          </cell>
          <cell r="B592" t="str">
            <v>Atualização de Versão do Projeto BO Corporativo da Cemig</v>
          </cell>
          <cell r="C592" t="str">
            <v>PEP</v>
          </cell>
          <cell r="D592">
            <v>0</v>
          </cell>
          <cell r="E592">
            <v>0</v>
          </cell>
          <cell r="F592">
            <v>1525</v>
          </cell>
          <cell r="G592">
            <v>0</v>
          </cell>
          <cell r="H592">
            <v>0</v>
          </cell>
          <cell r="I592">
            <v>0</v>
          </cell>
          <cell r="J592">
            <v>0</v>
          </cell>
          <cell r="K592">
            <v>0</v>
          </cell>
          <cell r="L592">
            <v>0</v>
          </cell>
          <cell r="M592">
            <v>0</v>
          </cell>
          <cell r="N592">
            <v>0</v>
          </cell>
          <cell r="O592">
            <v>0</v>
          </cell>
          <cell r="P592">
            <v>1525</v>
          </cell>
          <cell r="Q592">
            <v>1525</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1492.3330000000001</v>
          </cell>
          <cell r="AJ592">
            <v>0</v>
          </cell>
          <cell r="AK592">
            <v>0</v>
          </cell>
          <cell r="AL592">
            <v>0</v>
          </cell>
          <cell r="AM592">
            <v>0</v>
          </cell>
          <cell r="AN592">
            <v>0</v>
          </cell>
          <cell r="AO592">
            <v>0</v>
          </cell>
          <cell r="AP592">
            <v>0</v>
          </cell>
          <cell r="AQ592">
            <v>0</v>
          </cell>
          <cell r="AR592">
            <v>1492.3330000000001</v>
          </cell>
          <cell r="AS592">
            <v>1492.3330000000001</v>
          </cell>
          <cell r="AT592">
            <v>1525</v>
          </cell>
          <cell r="AU592" t="str">
            <v>JUN/12</v>
          </cell>
          <cell r="AV592" t="str">
            <v>Atualização de Versão do Projeto BO Corporativo da Cemig</v>
          </cell>
        </row>
        <row r="593">
          <cell r="A593" t="str">
            <v>2995/11</v>
          </cell>
          <cell r="B593" t="str">
            <v>Interferência de LT com Residencial Park</v>
          </cell>
          <cell r="C593" t="str">
            <v>PEP</v>
          </cell>
          <cell r="D593">
            <v>69.408329999999992</v>
          </cell>
          <cell r="E593">
            <v>69.40834000000001</v>
          </cell>
          <cell r="F593">
            <v>69.408329999999992</v>
          </cell>
          <cell r="G593">
            <v>69.408329999999992</v>
          </cell>
          <cell r="H593">
            <v>69.40834000000001</v>
          </cell>
          <cell r="I593">
            <v>69.408329999999992</v>
          </cell>
          <cell r="J593">
            <v>0</v>
          </cell>
          <cell r="K593">
            <v>0</v>
          </cell>
          <cell r="L593">
            <v>0</v>
          </cell>
          <cell r="M593">
            <v>0</v>
          </cell>
          <cell r="N593">
            <v>0</v>
          </cell>
          <cell r="O593">
            <v>0</v>
          </cell>
          <cell r="P593">
            <v>416.44999999999993</v>
          </cell>
          <cell r="Q593">
            <v>416.44999999999993</v>
          </cell>
          <cell r="R593">
            <v>0.72602999999999995</v>
          </cell>
          <cell r="S593">
            <v>0</v>
          </cell>
          <cell r="T593">
            <v>4.1510799999999994</v>
          </cell>
          <cell r="U593">
            <v>0</v>
          </cell>
          <cell r="V593">
            <v>0</v>
          </cell>
          <cell r="W593">
            <v>0</v>
          </cell>
          <cell r="X593">
            <v>0</v>
          </cell>
          <cell r="Y593">
            <v>0</v>
          </cell>
          <cell r="Z593">
            <v>0</v>
          </cell>
          <cell r="AA593">
            <v>0</v>
          </cell>
          <cell r="AB593">
            <v>0</v>
          </cell>
          <cell r="AC593">
            <v>0</v>
          </cell>
          <cell r="AD593">
            <v>4.8771099999999992</v>
          </cell>
          <cell r="AE593">
            <v>4.8771099999999992</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34.603000000000002</v>
          </cell>
          <cell r="AU593" t="str">
            <v>JUN/12</v>
          </cell>
          <cell r="AV593" t="str">
            <v>Interferência de LT com Residencial Park</v>
          </cell>
        </row>
        <row r="594">
          <cell r="A594" t="str">
            <v>2996/11</v>
          </cell>
          <cell r="B594" t="str">
            <v>SE Bom Despacho 3 - Instalação de Compensador Estático</v>
          </cell>
          <cell r="C594" t="str">
            <v>PEP</v>
          </cell>
          <cell r="D594">
            <v>0</v>
          </cell>
          <cell r="E594">
            <v>0</v>
          </cell>
          <cell r="F594">
            <v>10.79875</v>
          </cell>
          <cell r="G594">
            <v>1.1687999999999998</v>
          </cell>
          <cell r="H594">
            <v>2.25943</v>
          </cell>
          <cell r="I594">
            <v>0</v>
          </cell>
          <cell r="J594">
            <v>8.5217500000000008</v>
          </cell>
          <cell r="K594">
            <v>8.5217500000000008</v>
          </cell>
          <cell r="L594">
            <v>8.5217500000000008</v>
          </cell>
          <cell r="M594">
            <v>436.68684999999999</v>
          </cell>
          <cell r="N594">
            <v>8.5217500000000008</v>
          </cell>
          <cell r="O594">
            <v>40.374169999999999</v>
          </cell>
          <cell r="P594">
            <v>14.226980000000001</v>
          </cell>
          <cell r="Q594">
            <v>525.375</v>
          </cell>
          <cell r="R594">
            <v>0</v>
          </cell>
          <cell r="S594">
            <v>0</v>
          </cell>
          <cell r="T594">
            <v>10.79875</v>
          </cell>
          <cell r="U594">
            <v>1.1687999999999998</v>
          </cell>
          <cell r="V594">
            <v>2.25943</v>
          </cell>
          <cell r="W594">
            <v>2.2560000000000002</v>
          </cell>
          <cell r="X594">
            <v>0</v>
          </cell>
          <cell r="Y594">
            <v>0</v>
          </cell>
          <cell r="Z594">
            <v>0</v>
          </cell>
          <cell r="AA594">
            <v>0</v>
          </cell>
          <cell r="AB594">
            <v>0</v>
          </cell>
          <cell r="AC594">
            <v>0</v>
          </cell>
          <cell r="AD594">
            <v>16.482980000000001</v>
          </cell>
          <cell r="AE594">
            <v>16.482980000000001</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525.375</v>
          </cell>
          <cell r="AU594" t="str">
            <v>JUN/12</v>
          </cell>
          <cell r="AV594" t="str">
            <v>SE Bom Despacho 3 - Instalação de Compensador Estático</v>
          </cell>
        </row>
        <row r="595">
          <cell r="A595" t="str">
            <v>2997/11</v>
          </cell>
          <cell r="B595" t="str">
            <v>Sistema de Sonorização de Emergência</v>
          </cell>
          <cell r="C595" t="str">
            <v>ORD</v>
          </cell>
          <cell r="D595">
            <v>0</v>
          </cell>
          <cell r="E595">
            <v>0</v>
          </cell>
          <cell r="F595">
            <v>324</v>
          </cell>
          <cell r="G595">
            <v>0</v>
          </cell>
          <cell r="H595">
            <v>0</v>
          </cell>
          <cell r="I595">
            <v>0</v>
          </cell>
          <cell r="J595">
            <v>0</v>
          </cell>
          <cell r="K595">
            <v>0</v>
          </cell>
          <cell r="L595">
            <v>0</v>
          </cell>
          <cell r="M595">
            <v>0</v>
          </cell>
          <cell r="N595">
            <v>0</v>
          </cell>
          <cell r="O595">
            <v>0</v>
          </cell>
          <cell r="P595">
            <v>324</v>
          </cell>
          <cell r="Q595">
            <v>324</v>
          </cell>
          <cell r="R595">
            <v>0</v>
          </cell>
          <cell r="S595">
            <v>0</v>
          </cell>
          <cell r="T595">
            <v>0</v>
          </cell>
          <cell r="U595">
            <v>0</v>
          </cell>
          <cell r="V595">
            <v>0.75</v>
          </cell>
          <cell r="W595">
            <v>3.4239999999999999</v>
          </cell>
          <cell r="X595">
            <v>0</v>
          </cell>
          <cell r="Y595">
            <v>0</v>
          </cell>
          <cell r="Z595">
            <v>0</v>
          </cell>
          <cell r="AA595">
            <v>0</v>
          </cell>
          <cell r="AB595">
            <v>0</v>
          </cell>
          <cell r="AC595">
            <v>0</v>
          </cell>
          <cell r="AD595">
            <v>4.1739999999999995</v>
          </cell>
          <cell r="AE595">
            <v>4.1739999999999995</v>
          </cell>
          <cell r="AF595">
            <v>0</v>
          </cell>
          <cell r="AG595">
            <v>0</v>
          </cell>
          <cell r="AH595">
            <v>0</v>
          </cell>
          <cell r="AI595">
            <v>0</v>
          </cell>
          <cell r="AJ595">
            <v>7.9</v>
          </cell>
          <cell r="AK595">
            <v>183.4</v>
          </cell>
          <cell r="AL595">
            <v>0</v>
          </cell>
          <cell r="AM595">
            <v>0</v>
          </cell>
          <cell r="AN595">
            <v>41.55</v>
          </cell>
          <cell r="AO595">
            <v>0</v>
          </cell>
          <cell r="AP595">
            <v>0</v>
          </cell>
          <cell r="AQ595">
            <v>0</v>
          </cell>
          <cell r="AR595">
            <v>191.3</v>
          </cell>
          <cell r="AS595">
            <v>232.85000000000002</v>
          </cell>
          <cell r="AT595">
            <v>324</v>
          </cell>
          <cell r="AU595" t="str">
            <v>JUN/12</v>
          </cell>
          <cell r="AV595" t="str">
            <v>Sistema de Sonorização de Emergência</v>
          </cell>
        </row>
        <row r="596">
          <cell r="A596" t="str">
            <v>2998/11</v>
          </cell>
          <cell r="B596" t="str">
            <v>Sistema de Sonorização de Emergência</v>
          </cell>
          <cell r="C596" t="str">
            <v>ORD</v>
          </cell>
          <cell r="D596">
            <v>0</v>
          </cell>
          <cell r="E596">
            <v>0</v>
          </cell>
          <cell r="F596">
            <v>0</v>
          </cell>
          <cell r="G596">
            <v>0</v>
          </cell>
          <cell r="H596">
            <v>0</v>
          </cell>
          <cell r="I596">
            <v>0</v>
          </cell>
          <cell r="J596">
            <v>450</v>
          </cell>
          <cell r="K596">
            <v>0</v>
          </cell>
          <cell r="L596">
            <v>0</v>
          </cell>
          <cell r="M596">
            <v>0</v>
          </cell>
          <cell r="N596">
            <v>0</v>
          </cell>
          <cell r="O596">
            <v>0</v>
          </cell>
          <cell r="P596">
            <v>0</v>
          </cell>
          <cell r="Q596">
            <v>450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450</v>
          </cell>
          <cell r="AU596" t="str">
            <v>JUN/12</v>
          </cell>
          <cell r="AV596" t="str">
            <v>Sistema de Sonorização de Emergência</v>
          </cell>
        </row>
        <row r="597">
          <cell r="A597" t="str">
            <v>3000/11</v>
          </cell>
          <cell r="B597" t="str">
            <v>Regulação, Automação e Proteção dos Consórcios da Cemig GT</v>
          </cell>
          <cell r="C597" t="str">
            <v>PEP</v>
          </cell>
          <cell r="D597">
            <v>0</v>
          </cell>
          <cell r="E597">
            <v>0</v>
          </cell>
          <cell r="F597">
            <v>0</v>
          </cell>
          <cell r="G597">
            <v>0</v>
          </cell>
          <cell r="H597">
            <v>0</v>
          </cell>
          <cell r="I597">
            <v>55.912500000000001</v>
          </cell>
          <cell r="J597">
            <v>0</v>
          </cell>
          <cell r="K597">
            <v>0</v>
          </cell>
          <cell r="L597">
            <v>0</v>
          </cell>
          <cell r="M597">
            <v>0</v>
          </cell>
          <cell r="N597">
            <v>0</v>
          </cell>
          <cell r="O597">
            <v>0</v>
          </cell>
          <cell r="P597">
            <v>55.912500000000001</v>
          </cell>
          <cell r="Q597">
            <v>55.912500000000001</v>
          </cell>
          <cell r="R597">
            <v>0</v>
          </cell>
          <cell r="S597">
            <v>0</v>
          </cell>
          <cell r="T597">
            <v>0</v>
          </cell>
          <cell r="U597">
            <v>0</v>
          </cell>
          <cell r="V597">
            <v>9.0654000000000003</v>
          </cell>
          <cell r="W597">
            <v>6.3191699999999997</v>
          </cell>
          <cell r="X597">
            <v>0</v>
          </cell>
          <cell r="Y597">
            <v>0</v>
          </cell>
          <cell r="Z597">
            <v>0</v>
          </cell>
          <cell r="AA597">
            <v>0</v>
          </cell>
          <cell r="AB597">
            <v>0</v>
          </cell>
          <cell r="AC597">
            <v>0</v>
          </cell>
          <cell r="AD597">
            <v>15.38457</v>
          </cell>
          <cell r="AE597">
            <v>15.38457</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55.912500000000001</v>
          </cell>
          <cell r="AU597" t="str">
            <v>JUN/12</v>
          </cell>
          <cell r="AV597" t="str">
            <v/>
          </cell>
        </row>
        <row r="598">
          <cell r="A598" t="str">
            <v>3001/11</v>
          </cell>
          <cell r="B598" t="str">
            <v>Ampliação SE Guaxupé 2</v>
          </cell>
          <cell r="C598" t="str">
            <v>PEP</v>
          </cell>
          <cell r="D598">
            <v>78.50215</v>
          </cell>
          <cell r="E598">
            <v>78.502200000000002</v>
          </cell>
          <cell r="F598">
            <v>78.50215</v>
          </cell>
          <cell r="G598">
            <v>78.50215</v>
          </cell>
          <cell r="H598">
            <v>78.502200000000002</v>
          </cell>
          <cell r="I598">
            <v>78.50215</v>
          </cell>
          <cell r="J598">
            <v>78.50215</v>
          </cell>
          <cell r="K598">
            <v>78.502200000000002</v>
          </cell>
          <cell r="L598">
            <v>78.50215</v>
          </cell>
          <cell r="M598">
            <v>78.50215</v>
          </cell>
          <cell r="N598">
            <v>78.502200000000002</v>
          </cell>
          <cell r="O598">
            <v>78.50215</v>
          </cell>
          <cell r="P598">
            <v>471.01300000000003</v>
          </cell>
          <cell r="Q598">
            <v>942.02599999999984</v>
          </cell>
          <cell r="R598">
            <v>0</v>
          </cell>
          <cell r="S598">
            <v>0</v>
          </cell>
          <cell r="T598">
            <v>0</v>
          </cell>
          <cell r="U598">
            <v>0</v>
          </cell>
          <cell r="V598">
            <v>0.76717999999999997</v>
          </cell>
          <cell r="W598">
            <v>0</v>
          </cell>
          <cell r="X598">
            <v>0</v>
          </cell>
          <cell r="Y598">
            <v>0</v>
          </cell>
          <cell r="Z598">
            <v>0</v>
          </cell>
          <cell r="AA598">
            <v>0</v>
          </cell>
          <cell r="AB598">
            <v>0</v>
          </cell>
          <cell r="AC598">
            <v>0</v>
          </cell>
          <cell r="AD598">
            <v>0.76717999999999997</v>
          </cell>
          <cell r="AE598">
            <v>0.76717999999999997</v>
          </cell>
          <cell r="AF598">
            <v>0</v>
          </cell>
          <cell r="AG598">
            <v>0</v>
          </cell>
          <cell r="AH598">
            <v>0</v>
          </cell>
          <cell r="AI598">
            <v>0</v>
          </cell>
          <cell r="AJ598">
            <v>0</v>
          </cell>
          <cell r="AK598">
            <v>0</v>
          </cell>
          <cell r="AL598">
            <v>18.584630000000001</v>
          </cell>
          <cell r="AM598">
            <v>0</v>
          </cell>
          <cell r="AN598">
            <v>0</v>
          </cell>
          <cell r="AO598">
            <v>0</v>
          </cell>
          <cell r="AP598">
            <v>0</v>
          </cell>
          <cell r="AQ598">
            <v>0</v>
          </cell>
          <cell r="AR598">
            <v>0</v>
          </cell>
          <cell r="AS598">
            <v>18.584630000000001</v>
          </cell>
          <cell r="AT598">
            <v>942.02600000000007</v>
          </cell>
          <cell r="AU598" t="str">
            <v>JUN/12</v>
          </cell>
          <cell r="AV598" t="str">
            <v>Ampliação SE Guaxupé 2</v>
          </cell>
        </row>
        <row r="599">
          <cell r="A599" t="str">
            <v>3002/11</v>
          </cell>
          <cell r="B599" t="str">
            <v>Construção SE Felixlândia 2</v>
          </cell>
          <cell r="C599" t="str">
            <v>PEP</v>
          </cell>
          <cell r="D599">
            <v>166.66666999999998</v>
          </cell>
          <cell r="E599">
            <v>166.66665999999998</v>
          </cell>
          <cell r="F599">
            <v>449.40165999999999</v>
          </cell>
          <cell r="G599">
            <v>166.66666999999998</v>
          </cell>
          <cell r="H599">
            <v>166.66665999999998</v>
          </cell>
          <cell r="I599">
            <v>166.66666999999998</v>
          </cell>
          <cell r="J599">
            <v>166.66666999999998</v>
          </cell>
          <cell r="K599">
            <v>166.66665999999998</v>
          </cell>
          <cell r="L599">
            <v>166.66666999999998</v>
          </cell>
          <cell r="M599">
            <v>166.66666999999998</v>
          </cell>
          <cell r="N599">
            <v>184.95550999999998</v>
          </cell>
          <cell r="O599">
            <v>166.66666999999998</v>
          </cell>
          <cell r="P599">
            <v>1282.7349899999997</v>
          </cell>
          <cell r="Q599">
            <v>2301.0238399999998</v>
          </cell>
          <cell r="R599">
            <v>0</v>
          </cell>
          <cell r="S599">
            <v>10.987219999999999</v>
          </cell>
          <cell r="T599">
            <v>15.745679999999998</v>
          </cell>
          <cell r="U599">
            <v>11.163019999999999</v>
          </cell>
          <cell r="V599">
            <v>127.43348999999999</v>
          </cell>
          <cell r="W599">
            <v>25.865880000000001</v>
          </cell>
          <cell r="X599">
            <v>0</v>
          </cell>
          <cell r="Y599">
            <v>0</v>
          </cell>
          <cell r="Z599">
            <v>0</v>
          </cell>
          <cell r="AA599">
            <v>0</v>
          </cell>
          <cell r="AB599">
            <v>0</v>
          </cell>
          <cell r="AC599">
            <v>0</v>
          </cell>
          <cell r="AD599">
            <v>191.19529</v>
          </cell>
          <cell r="AE599">
            <v>191.19529</v>
          </cell>
          <cell r="AF599">
            <v>0</v>
          </cell>
          <cell r="AG599">
            <v>0</v>
          </cell>
          <cell r="AH599">
            <v>169.64100000000002</v>
          </cell>
          <cell r="AI599">
            <v>14</v>
          </cell>
          <cell r="AJ599">
            <v>5.5039999999999996</v>
          </cell>
          <cell r="AK599">
            <v>0</v>
          </cell>
          <cell r="AL599">
            <v>0</v>
          </cell>
          <cell r="AM599">
            <v>0</v>
          </cell>
          <cell r="AN599">
            <v>0</v>
          </cell>
          <cell r="AO599">
            <v>0</v>
          </cell>
          <cell r="AP599">
            <v>18.28885</v>
          </cell>
          <cell r="AQ599">
            <v>0</v>
          </cell>
          <cell r="AR599">
            <v>189.14500000000001</v>
          </cell>
          <cell r="AS599">
            <v>207.43385000000001</v>
          </cell>
          <cell r="AT599">
            <v>2000</v>
          </cell>
          <cell r="AU599" t="str">
            <v>JUN/12</v>
          </cell>
          <cell r="AV599" t="str">
            <v>Construção SE Felixlândia 2</v>
          </cell>
        </row>
        <row r="600">
          <cell r="A600" t="str">
            <v>3004/11</v>
          </cell>
          <cell r="B600" t="str">
            <v>Ampliação Sistema Telefônico COD - ITAMBÉ</v>
          </cell>
          <cell r="C600" t="str">
            <v>PEP</v>
          </cell>
          <cell r="D600">
            <v>0</v>
          </cell>
          <cell r="E600">
            <v>0</v>
          </cell>
          <cell r="F600">
            <v>0</v>
          </cell>
          <cell r="G600">
            <v>0</v>
          </cell>
          <cell r="H600">
            <v>152.125</v>
          </cell>
          <cell r="I600">
            <v>152.125</v>
          </cell>
          <cell r="J600">
            <v>152.125</v>
          </cell>
          <cell r="K600">
            <v>152.125</v>
          </cell>
          <cell r="L600">
            <v>152.125</v>
          </cell>
          <cell r="M600">
            <v>152.125</v>
          </cell>
          <cell r="N600">
            <v>152.125</v>
          </cell>
          <cell r="O600">
            <v>152.125</v>
          </cell>
          <cell r="P600">
            <v>304.25</v>
          </cell>
          <cell r="Q600">
            <v>1217</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1204.5405499999999</v>
          </cell>
          <cell r="AP600">
            <v>0</v>
          </cell>
          <cell r="AQ600">
            <v>1.099</v>
          </cell>
          <cell r="AR600">
            <v>0</v>
          </cell>
          <cell r="AS600">
            <v>1205.6395499999999</v>
          </cell>
          <cell r="AT600">
            <v>1217</v>
          </cell>
          <cell r="AU600" t="str">
            <v>JUN/12</v>
          </cell>
          <cell r="AV600" t="str">
            <v>Elisete Aparecida Ribeiro</v>
          </cell>
        </row>
        <row r="601">
          <cell r="A601" t="str">
            <v>3005/11</v>
          </cell>
          <cell r="B601" t="str">
            <v>Adequação de Mobiliários Salas de Aula à NR-17</v>
          </cell>
          <cell r="C601" t="str">
            <v>ORD</v>
          </cell>
          <cell r="D601">
            <v>0</v>
          </cell>
          <cell r="E601">
            <v>0</v>
          </cell>
          <cell r="F601">
            <v>0</v>
          </cell>
          <cell r="G601">
            <v>0</v>
          </cell>
          <cell r="H601">
            <v>0</v>
          </cell>
          <cell r="I601">
            <v>100</v>
          </cell>
          <cell r="J601">
            <v>0</v>
          </cell>
          <cell r="K601">
            <v>0</v>
          </cell>
          <cell r="L601">
            <v>0</v>
          </cell>
          <cell r="M601">
            <v>0</v>
          </cell>
          <cell r="N601">
            <v>0</v>
          </cell>
          <cell r="O601">
            <v>0</v>
          </cell>
          <cell r="P601">
            <v>100</v>
          </cell>
          <cell r="Q601">
            <v>100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100</v>
          </cell>
          <cell r="AU601" t="str">
            <v>JUN/12</v>
          </cell>
          <cell r="AV601" t="str">
            <v>Adequação de Mobiliários Salas de Aula à NR-17</v>
          </cell>
        </row>
        <row r="602">
          <cell r="A602" t="str">
            <v>3006/11</v>
          </cell>
          <cell r="B602" t="str">
            <v>Ampliação da SE Diamantina</v>
          </cell>
          <cell r="C602" t="str">
            <v>PEP</v>
          </cell>
          <cell r="D602">
            <v>41.66666</v>
          </cell>
          <cell r="E602">
            <v>41.666679999999999</v>
          </cell>
          <cell r="F602">
            <v>41.66666</v>
          </cell>
          <cell r="G602">
            <v>41.66666</v>
          </cell>
          <cell r="H602">
            <v>41.666679999999999</v>
          </cell>
          <cell r="I602">
            <v>41.66666</v>
          </cell>
          <cell r="J602">
            <v>41.66666</v>
          </cell>
          <cell r="K602">
            <v>41.666679999999999</v>
          </cell>
          <cell r="L602">
            <v>41.66666</v>
          </cell>
          <cell r="M602">
            <v>41.66666</v>
          </cell>
          <cell r="N602">
            <v>41.666679999999999</v>
          </cell>
          <cell r="O602">
            <v>41.66666</v>
          </cell>
          <cell r="P602">
            <v>250</v>
          </cell>
          <cell r="Q602">
            <v>500.00000000000006</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499.99999999999989</v>
          </cell>
          <cell r="AU602" t="str">
            <v>JUN/12</v>
          </cell>
          <cell r="AV602" t="str">
            <v>Ampliação da SE Diamantina</v>
          </cell>
        </row>
        <row r="603">
          <cell r="A603" t="str">
            <v>3008/12</v>
          </cell>
          <cell r="B603" t="str">
            <v>Ampliação da SE Caratinga</v>
          </cell>
          <cell r="C603" t="str">
            <v>PEP</v>
          </cell>
          <cell r="D603">
            <v>25.000010000000003</v>
          </cell>
          <cell r="E603">
            <v>24.999980000000001</v>
          </cell>
          <cell r="F603">
            <v>25.000010000000003</v>
          </cell>
          <cell r="G603">
            <v>25.000010000000003</v>
          </cell>
          <cell r="H603">
            <v>24.999980000000001</v>
          </cell>
          <cell r="I603">
            <v>25.000010000000003</v>
          </cell>
          <cell r="J603">
            <v>25.000010000000003</v>
          </cell>
          <cell r="K603">
            <v>24.999980000000001</v>
          </cell>
          <cell r="L603">
            <v>25.000010000000003</v>
          </cell>
          <cell r="M603">
            <v>25.000010000000003</v>
          </cell>
          <cell r="N603">
            <v>24.999980000000001</v>
          </cell>
          <cell r="O603">
            <v>25.000010000000003</v>
          </cell>
          <cell r="P603">
            <v>150</v>
          </cell>
          <cell r="Q603">
            <v>300</v>
          </cell>
          <cell r="R603">
            <v>0</v>
          </cell>
          <cell r="S603">
            <v>3.3806799999999999</v>
          </cell>
          <cell r="T603">
            <v>5.4540800000000003</v>
          </cell>
          <cell r="U603">
            <v>1.5301099999999999</v>
          </cell>
          <cell r="V603">
            <v>4.6030499999999996</v>
          </cell>
          <cell r="W603">
            <v>7.2598499999999992</v>
          </cell>
          <cell r="X603">
            <v>0</v>
          </cell>
          <cell r="Y603">
            <v>0</v>
          </cell>
          <cell r="Z603">
            <v>0</v>
          </cell>
          <cell r="AA603">
            <v>0</v>
          </cell>
          <cell r="AB603">
            <v>0</v>
          </cell>
          <cell r="AC603">
            <v>0</v>
          </cell>
          <cell r="AD603">
            <v>22.22777</v>
          </cell>
          <cell r="AE603">
            <v>22.22777</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299.99999999999989</v>
          </cell>
          <cell r="AU603" t="str">
            <v>JUN/12</v>
          </cell>
          <cell r="AV603" t="str">
            <v>Ampliação da SE Caratinga</v>
          </cell>
        </row>
        <row r="604">
          <cell r="A604" t="str">
            <v>3009/12</v>
          </cell>
          <cell r="B604" t="str">
            <v>Equipamentos Audio Visuais</v>
          </cell>
          <cell r="C604" t="str">
            <v>ORD</v>
          </cell>
          <cell r="D604">
            <v>0</v>
          </cell>
          <cell r="E604">
            <v>0</v>
          </cell>
          <cell r="F604">
            <v>0</v>
          </cell>
          <cell r="G604">
            <v>133</v>
          </cell>
          <cell r="H604">
            <v>0</v>
          </cell>
          <cell r="I604">
            <v>0</v>
          </cell>
          <cell r="J604">
            <v>0</v>
          </cell>
          <cell r="K604">
            <v>0</v>
          </cell>
          <cell r="L604">
            <v>0</v>
          </cell>
          <cell r="M604">
            <v>0</v>
          </cell>
          <cell r="N604">
            <v>0</v>
          </cell>
          <cell r="O604">
            <v>0</v>
          </cell>
          <cell r="P604">
            <v>133</v>
          </cell>
          <cell r="Q604">
            <v>133</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43.2</v>
          </cell>
          <cell r="AM604">
            <v>60.21996</v>
          </cell>
          <cell r="AN604">
            <v>0</v>
          </cell>
          <cell r="AO604">
            <v>0</v>
          </cell>
          <cell r="AP604">
            <v>0</v>
          </cell>
          <cell r="AQ604">
            <v>0</v>
          </cell>
          <cell r="AR604">
            <v>0</v>
          </cell>
          <cell r="AS604">
            <v>103.41996</v>
          </cell>
          <cell r="AT604">
            <v>133</v>
          </cell>
          <cell r="AU604" t="str">
            <v>JUN/12</v>
          </cell>
          <cell r="AV604" t="str">
            <v>Equipamentos Audio Visuais</v>
          </cell>
        </row>
        <row r="605">
          <cell r="A605" t="str">
            <v>3010/12</v>
          </cell>
          <cell r="B605" t="str">
            <v>Reforço para a Região de Alpinópolis</v>
          </cell>
          <cell r="C605" t="str">
            <v>PEP</v>
          </cell>
          <cell r="D605">
            <v>89.657660000000007</v>
          </cell>
          <cell r="E605">
            <v>89.657679999999999</v>
          </cell>
          <cell r="F605">
            <v>89.657660000000007</v>
          </cell>
          <cell r="G605">
            <v>89.657660000000007</v>
          </cell>
          <cell r="H605">
            <v>89.657679999999999</v>
          </cell>
          <cell r="I605">
            <v>89.657660000000007</v>
          </cell>
          <cell r="J605">
            <v>89.657660000000007</v>
          </cell>
          <cell r="K605">
            <v>89.657679999999999</v>
          </cell>
          <cell r="L605">
            <v>89.657660000000007</v>
          </cell>
          <cell r="M605">
            <v>89.657660000000007</v>
          </cell>
          <cell r="N605">
            <v>89.657679999999999</v>
          </cell>
          <cell r="O605">
            <v>89.657660000000007</v>
          </cell>
          <cell r="P605">
            <v>537.94600000000014</v>
          </cell>
          <cell r="Q605">
            <v>1075.8920000000001</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1075.8920000000001</v>
          </cell>
          <cell r="AU605" t="str">
            <v>JUN/12</v>
          </cell>
          <cell r="AV605" t="str">
            <v>Reforço para a Região de Alpinópolis</v>
          </cell>
        </row>
        <row r="606">
          <cell r="A606" t="str">
            <v>3011/12</v>
          </cell>
          <cell r="B606" t="str">
            <v>Integração UHE Batalha</v>
          </cell>
          <cell r="C606" t="str">
            <v>PEP</v>
          </cell>
          <cell r="D606">
            <v>0.58501999999999998</v>
          </cell>
          <cell r="E606">
            <v>0.69735999999999998</v>
          </cell>
          <cell r="F606">
            <v>1.07643</v>
          </cell>
          <cell r="G606">
            <v>19.081500000000002</v>
          </cell>
          <cell r="H606">
            <v>0.89390999999999987</v>
          </cell>
          <cell r="I606">
            <v>0.97816999999999998</v>
          </cell>
          <cell r="J606">
            <v>1.07643</v>
          </cell>
          <cell r="K606">
            <v>39.470919999999992</v>
          </cell>
          <cell r="L606">
            <v>20.480549999999997</v>
          </cell>
          <cell r="M606">
            <v>2.0592799999999998</v>
          </cell>
          <cell r="N606">
            <v>1.7784600000000002</v>
          </cell>
          <cell r="O606">
            <v>201.11154000000002</v>
          </cell>
          <cell r="P606">
            <v>23.312390000000001</v>
          </cell>
          <cell r="Q606">
            <v>289.28957000000003</v>
          </cell>
          <cell r="R606">
            <v>2.7025100000000002</v>
          </cell>
          <cell r="S606">
            <v>0</v>
          </cell>
          <cell r="T606">
            <v>5.0000000000000001E-4</v>
          </cell>
          <cell r="U606">
            <v>17.108340000000002</v>
          </cell>
          <cell r="V606">
            <v>2.7113699999999996</v>
          </cell>
          <cell r="W606">
            <v>4.74186</v>
          </cell>
          <cell r="X606">
            <v>0</v>
          </cell>
          <cell r="Y606">
            <v>0</v>
          </cell>
          <cell r="Z606">
            <v>0</v>
          </cell>
          <cell r="AA606">
            <v>0</v>
          </cell>
          <cell r="AB606">
            <v>0</v>
          </cell>
          <cell r="AC606">
            <v>0</v>
          </cell>
          <cell r="AD606">
            <v>27.264579999999999</v>
          </cell>
          <cell r="AE606">
            <v>27.264579999999999</v>
          </cell>
          <cell r="AF606">
            <v>0</v>
          </cell>
          <cell r="AG606">
            <v>0</v>
          </cell>
          <cell r="AH606">
            <v>0</v>
          </cell>
          <cell r="AI606">
            <v>0</v>
          </cell>
          <cell r="AJ606">
            <v>0</v>
          </cell>
          <cell r="AK606">
            <v>0</v>
          </cell>
          <cell r="AL606">
            <v>0</v>
          </cell>
          <cell r="AM606">
            <v>36.288399999999996</v>
          </cell>
          <cell r="AN606">
            <v>18.000049999999998</v>
          </cell>
          <cell r="AO606">
            <v>0</v>
          </cell>
          <cell r="AP606">
            <v>0</v>
          </cell>
          <cell r="AQ606">
            <v>11.28726</v>
          </cell>
          <cell r="AR606">
            <v>0</v>
          </cell>
          <cell r="AS606">
            <v>65.575710000000001</v>
          </cell>
          <cell r="AT606">
            <v>205.428</v>
          </cell>
          <cell r="AU606" t="str">
            <v>JUN/12</v>
          </cell>
          <cell r="AV606" t="str">
            <v>Integração UHE Batalha</v>
          </cell>
        </row>
        <row r="607">
          <cell r="A607" t="str">
            <v>3012/12</v>
          </cell>
          <cell r="B607" t="str">
            <v>Reforço para Região de Salinas e Taiobeiras</v>
          </cell>
          <cell r="C607" t="str">
            <v>PEP</v>
          </cell>
          <cell r="D607">
            <v>0</v>
          </cell>
          <cell r="E607">
            <v>39.409279999999995</v>
          </cell>
          <cell r="F607">
            <v>0</v>
          </cell>
          <cell r="G607">
            <v>409.87309999999997</v>
          </cell>
          <cell r="H607">
            <v>409.87311999999991</v>
          </cell>
          <cell r="I607">
            <v>409.87311</v>
          </cell>
          <cell r="J607">
            <v>409.87311999999991</v>
          </cell>
          <cell r="K607">
            <v>409.87309999999997</v>
          </cell>
          <cell r="L607">
            <v>409.87311999999991</v>
          </cell>
          <cell r="M607">
            <v>409.87311</v>
          </cell>
          <cell r="N607">
            <v>409.87311999999991</v>
          </cell>
          <cell r="O607">
            <v>427.57262999999995</v>
          </cell>
          <cell r="P607">
            <v>1269.0286100000001</v>
          </cell>
          <cell r="Q607">
            <v>3745.9668099999994</v>
          </cell>
          <cell r="R607">
            <v>0</v>
          </cell>
          <cell r="S607">
            <v>0</v>
          </cell>
          <cell r="T607">
            <v>0.77694000000000007</v>
          </cell>
          <cell r="U607">
            <v>0</v>
          </cell>
          <cell r="V607">
            <v>46.011299999999991</v>
          </cell>
          <cell r="W607">
            <v>6.2315500000000004</v>
          </cell>
          <cell r="X607">
            <v>0</v>
          </cell>
          <cell r="Y607">
            <v>0</v>
          </cell>
          <cell r="Z607">
            <v>0</v>
          </cell>
          <cell r="AA607">
            <v>0</v>
          </cell>
          <cell r="AB607">
            <v>0</v>
          </cell>
          <cell r="AC607">
            <v>0</v>
          </cell>
          <cell r="AD607">
            <v>53.019789999999993</v>
          </cell>
          <cell r="AE607">
            <v>53.019789999999993</v>
          </cell>
          <cell r="AF607">
            <v>0</v>
          </cell>
          <cell r="AG607">
            <v>0</v>
          </cell>
          <cell r="AH607">
            <v>0</v>
          </cell>
          <cell r="AI607">
            <v>0</v>
          </cell>
          <cell r="AJ607">
            <v>19.704000000000001</v>
          </cell>
          <cell r="AK607">
            <v>0</v>
          </cell>
          <cell r="AL607">
            <v>5.72</v>
          </cell>
          <cell r="AM607">
            <v>0</v>
          </cell>
          <cell r="AN607">
            <v>0</v>
          </cell>
          <cell r="AO607">
            <v>0</v>
          </cell>
          <cell r="AP607">
            <v>0</v>
          </cell>
          <cell r="AQ607">
            <v>17.699529999999999</v>
          </cell>
          <cell r="AR607">
            <v>19.704000000000001</v>
          </cell>
          <cell r="AS607">
            <v>43.123530000000002</v>
          </cell>
          <cell r="AT607">
            <v>3688.8580000000006</v>
          </cell>
          <cell r="AU607" t="str">
            <v>JUN/12</v>
          </cell>
          <cell r="AV607" t="str">
            <v>Reforço para Região de Salinas e Taiobeiras</v>
          </cell>
        </row>
        <row r="608">
          <cell r="A608" t="str">
            <v>3014/12</v>
          </cell>
          <cell r="B608" t="str">
            <v>Reforço para Região de Brasilia de Minas e Icaraí de Minas</v>
          </cell>
          <cell r="C608" t="str">
            <v>PEP</v>
          </cell>
          <cell r="D608">
            <v>142.78332999999998</v>
          </cell>
          <cell r="E608">
            <v>162.03786999999997</v>
          </cell>
          <cell r="F608">
            <v>151.17704999999998</v>
          </cell>
          <cell r="G608">
            <v>287.49500999999998</v>
          </cell>
          <cell r="H608">
            <v>142.78333999999998</v>
          </cell>
          <cell r="I608">
            <v>142.78332999999998</v>
          </cell>
          <cell r="J608">
            <v>142.78332999999998</v>
          </cell>
          <cell r="K608">
            <v>142.78333999999998</v>
          </cell>
          <cell r="L608">
            <v>142.78332999999998</v>
          </cell>
          <cell r="M608">
            <v>142.78332999999998</v>
          </cell>
          <cell r="N608">
            <v>142.78333999999998</v>
          </cell>
          <cell r="O608">
            <v>142.78332999999998</v>
          </cell>
          <cell r="P608">
            <v>1029.0599299999999</v>
          </cell>
          <cell r="Q608">
            <v>1885.7599299999999</v>
          </cell>
          <cell r="R608">
            <v>0</v>
          </cell>
          <cell r="S608">
            <v>0</v>
          </cell>
          <cell r="T608">
            <v>1.2625200000000001</v>
          </cell>
          <cell r="U608">
            <v>0</v>
          </cell>
          <cell r="V608">
            <v>19.926489999999998</v>
          </cell>
          <cell r="W608">
            <v>110.48578999999999</v>
          </cell>
          <cell r="X608">
            <v>0</v>
          </cell>
          <cell r="Y608">
            <v>0</v>
          </cell>
          <cell r="Z608">
            <v>0</v>
          </cell>
          <cell r="AA608">
            <v>0</v>
          </cell>
          <cell r="AB608">
            <v>0</v>
          </cell>
          <cell r="AC608">
            <v>0</v>
          </cell>
          <cell r="AD608">
            <v>131.6748</v>
          </cell>
          <cell r="AE608">
            <v>131.6748</v>
          </cell>
          <cell r="AF608">
            <v>0</v>
          </cell>
          <cell r="AG608">
            <v>0</v>
          </cell>
          <cell r="AH608">
            <v>8.3937200000000001</v>
          </cell>
          <cell r="AI608">
            <v>0</v>
          </cell>
          <cell r="AJ608">
            <v>65.046880000000002</v>
          </cell>
          <cell r="AK608">
            <v>0</v>
          </cell>
          <cell r="AL608">
            <v>0</v>
          </cell>
          <cell r="AM608">
            <v>0</v>
          </cell>
          <cell r="AN608">
            <v>0</v>
          </cell>
          <cell r="AO608">
            <v>0</v>
          </cell>
          <cell r="AP608">
            <v>0</v>
          </cell>
          <cell r="AQ608">
            <v>0</v>
          </cell>
          <cell r="AR608">
            <v>73.440600000000003</v>
          </cell>
          <cell r="AS608">
            <v>73.440600000000003</v>
          </cell>
          <cell r="AT608">
            <v>1713.3999999999999</v>
          </cell>
          <cell r="AU608" t="str">
            <v>JUN/12</v>
          </cell>
          <cell r="AV608" t="str">
            <v>Reforço para Região de Brasilia de Minas e Icaraí de Minas</v>
          </cell>
        </row>
        <row r="609">
          <cell r="A609" t="str">
            <v>3015/12</v>
          </cell>
          <cell r="B609" t="str">
            <v>Reforço para Região de Urucânia e Rio Casca</v>
          </cell>
          <cell r="C609" t="str">
            <v>PEP</v>
          </cell>
          <cell r="D609">
            <v>0</v>
          </cell>
          <cell r="E609">
            <v>63.636379999999996</v>
          </cell>
          <cell r="F609">
            <v>63.636339999999997</v>
          </cell>
          <cell r="G609">
            <v>63.636379999999996</v>
          </cell>
          <cell r="H609">
            <v>63.636359999999996</v>
          </cell>
          <cell r="I609">
            <v>63.636369999999999</v>
          </cell>
          <cell r="J609">
            <v>63.63635</v>
          </cell>
          <cell r="K609">
            <v>63.636369999999999</v>
          </cell>
          <cell r="L609">
            <v>63.636359999999996</v>
          </cell>
          <cell r="M609">
            <v>63.636369999999999</v>
          </cell>
          <cell r="N609">
            <v>63.636349999999993</v>
          </cell>
          <cell r="O609">
            <v>63.636369999999999</v>
          </cell>
          <cell r="P609">
            <v>318.18183000000005</v>
          </cell>
          <cell r="Q609">
            <v>700</v>
          </cell>
          <cell r="R609">
            <v>0</v>
          </cell>
          <cell r="S609">
            <v>0</v>
          </cell>
          <cell r="T609">
            <v>0</v>
          </cell>
          <cell r="U609">
            <v>0</v>
          </cell>
          <cell r="V609">
            <v>25.01681</v>
          </cell>
          <cell r="W609">
            <v>0</v>
          </cell>
          <cell r="X609">
            <v>0</v>
          </cell>
          <cell r="Y609">
            <v>0</v>
          </cell>
          <cell r="Z609">
            <v>0</v>
          </cell>
          <cell r="AA609">
            <v>0</v>
          </cell>
          <cell r="AB609">
            <v>0</v>
          </cell>
          <cell r="AC609">
            <v>0</v>
          </cell>
          <cell r="AD609">
            <v>25.01681</v>
          </cell>
          <cell r="AE609">
            <v>25.01681</v>
          </cell>
          <cell r="AF609">
            <v>0</v>
          </cell>
          <cell r="AG609">
            <v>0</v>
          </cell>
          <cell r="AH609">
            <v>7.9856099999999994</v>
          </cell>
          <cell r="AI609">
            <v>0</v>
          </cell>
          <cell r="AJ609">
            <v>0</v>
          </cell>
          <cell r="AK609">
            <v>0</v>
          </cell>
          <cell r="AL609">
            <v>0</v>
          </cell>
          <cell r="AM609">
            <v>0</v>
          </cell>
          <cell r="AN609">
            <v>0</v>
          </cell>
          <cell r="AO609">
            <v>0</v>
          </cell>
          <cell r="AP609">
            <v>0</v>
          </cell>
          <cell r="AQ609">
            <v>0</v>
          </cell>
          <cell r="AR609">
            <v>7.9856099999999994</v>
          </cell>
          <cell r="AS609">
            <v>7.9856099999999994</v>
          </cell>
          <cell r="AT609">
            <v>700</v>
          </cell>
          <cell r="AU609" t="str">
            <v>JUN/12</v>
          </cell>
          <cell r="AV609" t="str">
            <v>Reforço para Região de Urucânia e Rio Casca</v>
          </cell>
        </row>
        <row r="610">
          <cell r="A610" t="str">
            <v>3016/12</v>
          </cell>
          <cell r="B610" t="str">
            <v>Reforço Região de Águas Formosas</v>
          </cell>
          <cell r="C610" t="str">
            <v>PEP</v>
          </cell>
          <cell r="D610">
            <v>0</v>
          </cell>
          <cell r="E610">
            <v>0</v>
          </cell>
          <cell r="F610">
            <v>104.3</v>
          </cell>
          <cell r="G610">
            <v>104.3</v>
          </cell>
          <cell r="H610">
            <v>104.3</v>
          </cell>
          <cell r="I610">
            <v>104.3</v>
          </cell>
          <cell r="J610">
            <v>104.3</v>
          </cell>
          <cell r="K610">
            <v>104.3</v>
          </cell>
          <cell r="L610">
            <v>104.3</v>
          </cell>
          <cell r="M610">
            <v>104.3</v>
          </cell>
          <cell r="N610">
            <v>104.3</v>
          </cell>
          <cell r="O610">
            <v>104.3</v>
          </cell>
          <cell r="P610">
            <v>417.2</v>
          </cell>
          <cell r="Q610">
            <v>1043</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0</v>
          </cell>
          <cell r="AS610">
            <v>0</v>
          </cell>
          <cell r="AT610">
            <v>1043</v>
          </cell>
          <cell r="AU610" t="str">
            <v>JUN/12</v>
          </cell>
          <cell r="AV610" t="str">
            <v/>
          </cell>
        </row>
        <row r="611">
          <cell r="A611" t="str">
            <v>3017/12</v>
          </cell>
          <cell r="B611" t="str">
            <v>Reforço para Região de Patrocínio e Araxá</v>
          </cell>
          <cell r="C611" t="str">
            <v>PEP</v>
          </cell>
          <cell r="D611">
            <v>61.11159</v>
          </cell>
          <cell r="E611">
            <v>0</v>
          </cell>
          <cell r="F611">
            <v>427.03680000000003</v>
          </cell>
          <cell r="G611">
            <v>9.4982400000000009</v>
          </cell>
          <cell r="H611">
            <v>7.6524799999999997</v>
          </cell>
          <cell r="I611">
            <v>902.75374999999997</v>
          </cell>
          <cell r="J611">
            <v>902.75373000000002</v>
          </cell>
          <cell r="K611">
            <v>902.75374999999997</v>
          </cell>
          <cell r="L611">
            <v>902.75373000000002</v>
          </cell>
          <cell r="M611">
            <v>902.75374999999997</v>
          </cell>
          <cell r="N611">
            <v>902.75373000000002</v>
          </cell>
          <cell r="O611">
            <v>902.75374999999997</v>
          </cell>
          <cell r="P611">
            <v>1408.05286</v>
          </cell>
          <cell r="Q611">
            <v>6824.5753000000013</v>
          </cell>
          <cell r="R611">
            <v>0</v>
          </cell>
          <cell r="S611">
            <v>0</v>
          </cell>
          <cell r="T611">
            <v>5.05009</v>
          </cell>
          <cell r="U611">
            <v>9.4982399999999991</v>
          </cell>
          <cell r="V611">
            <v>139.5564</v>
          </cell>
          <cell r="W611">
            <v>7.0164700000000009</v>
          </cell>
          <cell r="X611">
            <v>0</v>
          </cell>
          <cell r="Y611">
            <v>0</v>
          </cell>
          <cell r="Z611">
            <v>0</v>
          </cell>
          <cell r="AA611">
            <v>0</v>
          </cell>
          <cell r="AB611">
            <v>0</v>
          </cell>
          <cell r="AC611">
            <v>0</v>
          </cell>
          <cell r="AD611">
            <v>161.12120000000002</v>
          </cell>
          <cell r="AE611">
            <v>161.12120000000002</v>
          </cell>
          <cell r="AF611">
            <v>0</v>
          </cell>
          <cell r="AG611">
            <v>358.58585999999997</v>
          </cell>
          <cell r="AH611">
            <v>0</v>
          </cell>
          <cell r="AI611">
            <v>0</v>
          </cell>
          <cell r="AJ611">
            <v>0</v>
          </cell>
          <cell r="AK611">
            <v>0</v>
          </cell>
          <cell r="AL611">
            <v>0</v>
          </cell>
          <cell r="AM611">
            <v>0</v>
          </cell>
          <cell r="AN611">
            <v>0</v>
          </cell>
          <cell r="AO611">
            <v>0</v>
          </cell>
          <cell r="AP611">
            <v>0</v>
          </cell>
          <cell r="AQ611">
            <v>0</v>
          </cell>
          <cell r="AR611">
            <v>358.58585999999997</v>
          </cell>
          <cell r="AS611">
            <v>358.58585999999997</v>
          </cell>
          <cell r="AT611">
            <v>6341.4769999999999</v>
          </cell>
          <cell r="AU611" t="str">
            <v>JUN/12</v>
          </cell>
          <cell r="AV611" t="str">
            <v>Reforço para Região de Patrocínio e Araxá</v>
          </cell>
        </row>
        <row r="612">
          <cell r="A612" t="str">
            <v>3018/12</v>
          </cell>
          <cell r="B612" t="str">
            <v>Aquisição de Detectores por Contato - MT/CN - 2012</v>
          </cell>
          <cell r="C612" t="str">
            <v>PEP</v>
          </cell>
          <cell r="D612">
            <v>0</v>
          </cell>
          <cell r="E612">
            <v>0</v>
          </cell>
          <cell r="F612">
            <v>1.6379999999999999</v>
          </cell>
          <cell r="G612">
            <v>0</v>
          </cell>
          <cell r="H612">
            <v>0</v>
          </cell>
          <cell r="I612">
            <v>6.2271200000000002</v>
          </cell>
          <cell r="J612">
            <v>0</v>
          </cell>
          <cell r="K612">
            <v>0</v>
          </cell>
          <cell r="L612">
            <v>0</v>
          </cell>
          <cell r="M612">
            <v>0</v>
          </cell>
          <cell r="N612">
            <v>0</v>
          </cell>
          <cell r="O612">
            <v>6.3348800000000001</v>
          </cell>
          <cell r="P612">
            <v>7.8651200000000001</v>
          </cell>
          <cell r="Q612">
            <v>14.2</v>
          </cell>
          <cell r="R612">
            <v>0</v>
          </cell>
          <cell r="S612">
            <v>0</v>
          </cell>
          <cell r="T612">
            <v>1.6379999999999997</v>
          </cell>
          <cell r="U612">
            <v>0</v>
          </cell>
          <cell r="V612">
            <v>0</v>
          </cell>
          <cell r="W612">
            <v>6.2271200000000002</v>
          </cell>
          <cell r="X612">
            <v>0</v>
          </cell>
          <cell r="Y612">
            <v>0</v>
          </cell>
          <cell r="Z612">
            <v>0</v>
          </cell>
          <cell r="AA612">
            <v>0</v>
          </cell>
          <cell r="AB612">
            <v>0</v>
          </cell>
          <cell r="AC612">
            <v>0</v>
          </cell>
          <cell r="AD612">
            <v>7.8651200000000001</v>
          </cell>
          <cell r="AE612">
            <v>7.8651200000000001</v>
          </cell>
          <cell r="AF612">
            <v>0</v>
          </cell>
          <cell r="AG612">
            <v>0</v>
          </cell>
          <cell r="AH612">
            <v>0</v>
          </cell>
          <cell r="AI612">
            <v>0</v>
          </cell>
          <cell r="AJ612">
            <v>0</v>
          </cell>
          <cell r="AK612">
            <v>0.87736000000000003</v>
          </cell>
          <cell r="AL612">
            <v>0</v>
          </cell>
          <cell r="AM612">
            <v>0</v>
          </cell>
          <cell r="AN612">
            <v>0</v>
          </cell>
          <cell r="AO612">
            <v>0</v>
          </cell>
          <cell r="AP612">
            <v>0</v>
          </cell>
          <cell r="AQ612">
            <v>0</v>
          </cell>
          <cell r="AR612">
            <v>0.87736000000000003</v>
          </cell>
          <cell r="AS612">
            <v>0.87736000000000003</v>
          </cell>
          <cell r="AT612">
            <v>14.199999999999998</v>
          </cell>
          <cell r="AU612" t="str">
            <v>JUN/12</v>
          </cell>
          <cell r="AV612" t="str">
            <v>Aquisição de Detectores por Contato - MT/CN - 2012</v>
          </cell>
        </row>
        <row r="613">
          <cell r="A613" t="str">
            <v>3020/12</v>
          </cell>
          <cell r="B613" t="str">
            <v>Reforço Região Tupaciguara</v>
          </cell>
          <cell r="C613" t="str">
            <v>PEP</v>
          </cell>
          <cell r="D613">
            <v>0</v>
          </cell>
          <cell r="E613">
            <v>0</v>
          </cell>
          <cell r="F613">
            <v>119.82</v>
          </cell>
          <cell r="G613">
            <v>119.82</v>
          </cell>
          <cell r="H613">
            <v>119.82</v>
          </cell>
          <cell r="I613">
            <v>119.82</v>
          </cell>
          <cell r="J613">
            <v>119.82</v>
          </cell>
          <cell r="K613">
            <v>119.82</v>
          </cell>
          <cell r="L613">
            <v>119.82</v>
          </cell>
          <cell r="M613">
            <v>119.82</v>
          </cell>
          <cell r="N613">
            <v>119.82</v>
          </cell>
          <cell r="O613">
            <v>119.82</v>
          </cell>
          <cell r="P613">
            <v>479.28</v>
          </cell>
          <cell r="Q613">
            <v>1198.2000000000003</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1198.2</v>
          </cell>
          <cell r="AU613" t="str">
            <v>JUN/12</v>
          </cell>
          <cell r="AV613" t="str">
            <v/>
          </cell>
        </row>
        <row r="614">
          <cell r="A614" t="str">
            <v>3022/12</v>
          </cell>
          <cell r="B614" t="str">
            <v>SE Montes Claros 3 - 1ª Etapa</v>
          </cell>
          <cell r="C614" t="str">
            <v>PEP</v>
          </cell>
          <cell r="D614">
            <v>123.33407</v>
          </cell>
          <cell r="E614">
            <v>123.33410000000001</v>
          </cell>
          <cell r="F614">
            <v>178.49846000000002</v>
          </cell>
          <cell r="G614">
            <v>240.38552000000001</v>
          </cell>
          <cell r="H614">
            <v>123.33408</v>
          </cell>
          <cell r="I614">
            <v>123.33409</v>
          </cell>
          <cell r="J614">
            <v>123.33407</v>
          </cell>
          <cell r="K614">
            <v>123.33408</v>
          </cell>
          <cell r="L614">
            <v>123.33410000000001</v>
          </cell>
          <cell r="M614">
            <v>123.33407</v>
          </cell>
          <cell r="N614">
            <v>123.33410000000001</v>
          </cell>
          <cell r="O614">
            <v>131.58454</v>
          </cell>
          <cell r="P614">
            <v>912.22032000000002</v>
          </cell>
          <cell r="Q614">
            <v>1660.4752800000001</v>
          </cell>
          <cell r="R614">
            <v>0</v>
          </cell>
          <cell r="S614">
            <v>0</v>
          </cell>
          <cell r="T614">
            <v>0.48558999999999997</v>
          </cell>
          <cell r="U614">
            <v>0</v>
          </cell>
          <cell r="V614">
            <v>48.026989999999998</v>
          </cell>
          <cell r="W614">
            <v>0</v>
          </cell>
          <cell r="X614">
            <v>0</v>
          </cell>
          <cell r="Y614">
            <v>0</v>
          </cell>
          <cell r="Z614">
            <v>0</v>
          </cell>
          <cell r="AA614">
            <v>0</v>
          </cell>
          <cell r="AB614">
            <v>0</v>
          </cell>
          <cell r="AC614">
            <v>0</v>
          </cell>
          <cell r="AD614">
            <v>48.51258</v>
          </cell>
          <cell r="AE614">
            <v>48.51258</v>
          </cell>
          <cell r="AF614">
            <v>0</v>
          </cell>
          <cell r="AG614">
            <v>0</v>
          </cell>
          <cell r="AH614">
            <v>8.21251</v>
          </cell>
          <cell r="AI614">
            <v>0</v>
          </cell>
          <cell r="AJ614">
            <v>117.05143000000001</v>
          </cell>
          <cell r="AK614">
            <v>182.02587</v>
          </cell>
          <cell r="AL614">
            <v>424.72707000000003</v>
          </cell>
          <cell r="AM614">
            <v>0</v>
          </cell>
          <cell r="AN614">
            <v>0</v>
          </cell>
          <cell r="AO614">
            <v>0</v>
          </cell>
          <cell r="AP614">
            <v>0</v>
          </cell>
          <cell r="AQ614">
            <v>8.25047</v>
          </cell>
          <cell r="AR614">
            <v>307.28980999999999</v>
          </cell>
          <cell r="AS614">
            <v>740.26734999999996</v>
          </cell>
          <cell r="AT614">
            <v>1480.009</v>
          </cell>
          <cell r="AU614" t="str">
            <v>JUN/12</v>
          </cell>
          <cell r="AV614" t="str">
            <v>SE Montes Claros 3 - 1ª Etapa</v>
          </cell>
        </row>
        <row r="615">
          <cell r="A615" t="str">
            <v>3023/12</v>
          </cell>
          <cell r="B615" t="str">
            <v>SE Ouro Branco 1ª Etapa</v>
          </cell>
          <cell r="C615" t="str">
            <v>PEP</v>
          </cell>
          <cell r="D615">
            <v>2.5</v>
          </cell>
          <cell r="E615">
            <v>2.5</v>
          </cell>
          <cell r="F615">
            <v>2.5</v>
          </cell>
          <cell r="G615">
            <v>2.5</v>
          </cell>
          <cell r="H615">
            <v>2.5</v>
          </cell>
          <cell r="I615">
            <v>2.5</v>
          </cell>
          <cell r="J615">
            <v>2.5</v>
          </cell>
          <cell r="K615">
            <v>2.5</v>
          </cell>
          <cell r="L615">
            <v>2.5</v>
          </cell>
          <cell r="M615">
            <v>2.5</v>
          </cell>
          <cell r="N615">
            <v>2.5</v>
          </cell>
          <cell r="O615">
            <v>2.5</v>
          </cell>
          <cell r="P615">
            <v>15</v>
          </cell>
          <cell r="Q615">
            <v>30</v>
          </cell>
          <cell r="R615">
            <v>0</v>
          </cell>
          <cell r="S615">
            <v>0</v>
          </cell>
          <cell r="T615">
            <v>0</v>
          </cell>
          <cell r="U615">
            <v>0</v>
          </cell>
          <cell r="V615">
            <v>0.5375700000000001</v>
          </cell>
          <cell r="W615">
            <v>0</v>
          </cell>
          <cell r="X615">
            <v>0</v>
          </cell>
          <cell r="Y615">
            <v>0</v>
          </cell>
          <cell r="Z615">
            <v>0</v>
          </cell>
          <cell r="AA615">
            <v>0</v>
          </cell>
          <cell r="AB615">
            <v>0</v>
          </cell>
          <cell r="AC615">
            <v>0</v>
          </cell>
          <cell r="AD615">
            <v>0.5375700000000001</v>
          </cell>
          <cell r="AE615">
            <v>0.5375700000000001</v>
          </cell>
          <cell r="AF615">
            <v>0</v>
          </cell>
          <cell r="AG615">
            <v>0</v>
          </cell>
          <cell r="AH615">
            <v>7.8593900000000003</v>
          </cell>
          <cell r="AI615">
            <v>0</v>
          </cell>
          <cell r="AJ615">
            <v>0</v>
          </cell>
          <cell r="AK615">
            <v>0</v>
          </cell>
          <cell r="AL615">
            <v>0</v>
          </cell>
          <cell r="AM615">
            <v>0</v>
          </cell>
          <cell r="AN615">
            <v>0</v>
          </cell>
          <cell r="AO615">
            <v>0</v>
          </cell>
          <cell r="AP615">
            <v>0</v>
          </cell>
          <cell r="AQ615">
            <v>0</v>
          </cell>
          <cell r="AR615">
            <v>7.8593900000000003</v>
          </cell>
          <cell r="AS615">
            <v>7.8593900000000003</v>
          </cell>
          <cell r="AT615">
            <v>30</v>
          </cell>
          <cell r="AU615" t="str">
            <v>JUN/12</v>
          </cell>
          <cell r="AV615" t="str">
            <v>SE Ouro Branco 1ª Etapa</v>
          </cell>
        </row>
        <row r="616">
          <cell r="A616" t="str">
            <v>3024/12</v>
          </cell>
          <cell r="B616" t="str">
            <v>SE Uberaba 1ª Etapa</v>
          </cell>
          <cell r="C616" t="str">
            <v>PEP</v>
          </cell>
          <cell r="D616">
            <v>0</v>
          </cell>
          <cell r="E616">
            <v>5.4545500000000002</v>
          </cell>
          <cell r="F616">
            <v>5.4545399999999997</v>
          </cell>
          <cell r="G616">
            <v>5.4545500000000002</v>
          </cell>
          <cell r="H616">
            <v>5.4545399999999997</v>
          </cell>
          <cell r="I616">
            <v>5.4545500000000002</v>
          </cell>
          <cell r="J616">
            <v>5.4545399999999997</v>
          </cell>
          <cell r="K616">
            <v>5.4545500000000002</v>
          </cell>
          <cell r="L616">
            <v>5.4545399999999997</v>
          </cell>
          <cell r="M616">
            <v>5.4545500000000002</v>
          </cell>
          <cell r="N616">
            <v>5.4545399999999997</v>
          </cell>
          <cell r="O616">
            <v>5.4545500000000002</v>
          </cell>
          <cell r="P616">
            <v>27.272729999999999</v>
          </cell>
          <cell r="Q616">
            <v>60.000000000000007</v>
          </cell>
          <cell r="R616">
            <v>0</v>
          </cell>
          <cell r="S616">
            <v>0</v>
          </cell>
          <cell r="T616">
            <v>0</v>
          </cell>
          <cell r="U616">
            <v>0</v>
          </cell>
          <cell r="V616">
            <v>1.3439000000000001</v>
          </cell>
          <cell r="W616">
            <v>0</v>
          </cell>
          <cell r="X616">
            <v>0</v>
          </cell>
          <cell r="Y616">
            <v>0</v>
          </cell>
          <cell r="Z616">
            <v>0</v>
          </cell>
          <cell r="AA616">
            <v>0</v>
          </cell>
          <cell r="AB616">
            <v>0</v>
          </cell>
          <cell r="AC616">
            <v>0</v>
          </cell>
          <cell r="AD616">
            <v>1.3439000000000001</v>
          </cell>
          <cell r="AE616">
            <v>1.3439000000000001</v>
          </cell>
          <cell r="AF616">
            <v>0</v>
          </cell>
          <cell r="AG616">
            <v>0</v>
          </cell>
          <cell r="AH616">
            <v>8.271370000000001</v>
          </cell>
          <cell r="AI616">
            <v>0</v>
          </cell>
          <cell r="AJ616">
            <v>0</v>
          </cell>
          <cell r="AK616">
            <v>0</v>
          </cell>
          <cell r="AL616">
            <v>0</v>
          </cell>
          <cell r="AM616">
            <v>0</v>
          </cell>
          <cell r="AN616">
            <v>0</v>
          </cell>
          <cell r="AO616">
            <v>0</v>
          </cell>
          <cell r="AP616">
            <v>0</v>
          </cell>
          <cell r="AQ616">
            <v>0</v>
          </cell>
          <cell r="AR616">
            <v>8.271370000000001</v>
          </cell>
          <cell r="AS616">
            <v>8.271370000000001</v>
          </cell>
          <cell r="AT616">
            <v>60</v>
          </cell>
          <cell r="AU616" t="str">
            <v>JUN/12</v>
          </cell>
          <cell r="AV616" t="str">
            <v>SE Uberaba 1ª Etapa</v>
          </cell>
        </row>
        <row r="617">
          <cell r="A617" t="str">
            <v>3025/12</v>
          </cell>
          <cell r="B617" t="str">
            <v>SE Uberlândia 8 - 1ª Etapa</v>
          </cell>
          <cell r="C617" t="str">
            <v>PEP</v>
          </cell>
          <cell r="D617">
            <v>0</v>
          </cell>
          <cell r="E617">
            <v>5.4545499999999993</v>
          </cell>
          <cell r="F617">
            <v>5.4545499999999993</v>
          </cell>
          <cell r="G617">
            <v>5.4545199999999996</v>
          </cell>
          <cell r="H617">
            <v>5.4545499999999993</v>
          </cell>
          <cell r="I617">
            <v>5.4545499999999993</v>
          </cell>
          <cell r="J617">
            <v>5.4545599999999999</v>
          </cell>
          <cell r="K617">
            <v>5.4545499999999993</v>
          </cell>
          <cell r="L617">
            <v>5.4545499999999993</v>
          </cell>
          <cell r="M617">
            <v>5.4545199999999996</v>
          </cell>
          <cell r="N617">
            <v>5.4545499999999993</v>
          </cell>
          <cell r="O617">
            <v>5.4545499999999993</v>
          </cell>
          <cell r="P617">
            <v>27.272719999999996</v>
          </cell>
          <cell r="Q617">
            <v>60</v>
          </cell>
          <cell r="R617">
            <v>0</v>
          </cell>
          <cell r="S617">
            <v>0</v>
          </cell>
          <cell r="T617">
            <v>0</v>
          </cell>
          <cell r="U617">
            <v>0</v>
          </cell>
          <cell r="V617">
            <v>0</v>
          </cell>
          <cell r="W617">
            <v>0.29210000000000003</v>
          </cell>
          <cell r="X617">
            <v>0</v>
          </cell>
          <cell r="Y617">
            <v>0</v>
          </cell>
          <cell r="Z617">
            <v>0</v>
          </cell>
          <cell r="AA617">
            <v>0</v>
          </cell>
          <cell r="AB617">
            <v>0</v>
          </cell>
          <cell r="AC617">
            <v>0</v>
          </cell>
          <cell r="AD617">
            <v>0.29210000000000003</v>
          </cell>
          <cell r="AE617">
            <v>0.29210000000000003</v>
          </cell>
          <cell r="AF617">
            <v>0</v>
          </cell>
          <cell r="AG617">
            <v>8.3317700000000006</v>
          </cell>
          <cell r="AH617">
            <v>0</v>
          </cell>
          <cell r="AI617">
            <v>0</v>
          </cell>
          <cell r="AJ617">
            <v>0</v>
          </cell>
          <cell r="AK617">
            <v>0</v>
          </cell>
          <cell r="AL617">
            <v>0</v>
          </cell>
          <cell r="AM617">
            <v>0</v>
          </cell>
          <cell r="AN617">
            <v>0</v>
          </cell>
          <cell r="AO617">
            <v>0</v>
          </cell>
          <cell r="AP617">
            <v>0</v>
          </cell>
          <cell r="AQ617">
            <v>0</v>
          </cell>
          <cell r="AR617">
            <v>8.3317700000000006</v>
          </cell>
          <cell r="AS617">
            <v>8.3317700000000006</v>
          </cell>
          <cell r="AT617">
            <v>60</v>
          </cell>
          <cell r="AU617" t="str">
            <v>JUN/12</v>
          </cell>
          <cell r="AV617" t="str">
            <v>SE Uberlândia 8 - 1ª Etapa</v>
          </cell>
        </row>
        <row r="618">
          <cell r="A618" t="str">
            <v>3026/12</v>
          </cell>
          <cell r="B618" t="str">
            <v>SE Teófilo Otoni 2 - 1ª Etapa</v>
          </cell>
          <cell r="C618" t="str">
            <v>PEP</v>
          </cell>
          <cell r="D618">
            <v>0</v>
          </cell>
          <cell r="E618">
            <v>2.7272799999999999</v>
          </cell>
          <cell r="F618">
            <v>2.7272699999999999</v>
          </cell>
          <cell r="G618">
            <v>2.7272799999999999</v>
          </cell>
          <cell r="H618">
            <v>2.7272699999999999</v>
          </cell>
          <cell r="I618">
            <v>2.7272799999999999</v>
          </cell>
          <cell r="J618">
            <v>2.7272400000000001</v>
          </cell>
          <cell r="K618">
            <v>2.7272799999999999</v>
          </cell>
          <cell r="L618">
            <v>2.7272699999999999</v>
          </cell>
          <cell r="M618">
            <v>2.7272799999999999</v>
          </cell>
          <cell r="N618">
            <v>2.7272699999999999</v>
          </cell>
          <cell r="O618">
            <v>2.7272799999999999</v>
          </cell>
          <cell r="P618">
            <v>13.636379999999997</v>
          </cell>
          <cell r="Q618">
            <v>30</v>
          </cell>
          <cell r="R618">
            <v>0</v>
          </cell>
          <cell r="S618">
            <v>0</v>
          </cell>
          <cell r="T618">
            <v>0</v>
          </cell>
          <cell r="U618">
            <v>0</v>
          </cell>
          <cell r="V618">
            <v>9.5417199999999998</v>
          </cell>
          <cell r="W618">
            <v>0</v>
          </cell>
          <cell r="X618">
            <v>0</v>
          </cell>
          <cell r="Y618">
            <v>0</v>
          </cell>
          <cell r="Z618">
            <v>0</v>
          </cell>
          <cell r="AA618">
            <v>0</v>
          </cell>
          <cell r="AB618">
            <v>0</v>
          </cell>
          <cell r="AC618">
            <v>0</v>
          </cell>
          <cell r="AD618">
            <v>9.5417199999999998</v>
          </cell>
          <cell r="AE618">
            <v>9.5417199999999998</v>
          </cell>
          <cell r="AF618">
            <v>0</v>
          </cell>
          <cell r="AG618">
            <v>8.2461200000000012</v>
          </cell>
          <cell r="AH618">
            <v>0</v>
          </cell>
          <cell r="AI618">
            <v>0</v>
          </cell>
          <cell r="AJ618">
            <v>0</v>
          </cell>
          <cell r="AK618">
            <v>0</v>
          </cell>
          <cell r="AL618">
            <v>0</v>
          </cell>
          <cell r="AM618">
            <v>0</v>
          </cell>
          <cell r="AN618">
            <v>0</v>
          </cell>
          <cell r="AO618">
            <v>0</v>
          </cell>
          <cell r="AP618">
            <v>0</v>
          </cell>
          <cell r="AQ618">
            <v>0</v>
          </cell>
          <cell r="AR618">
            <v>8.2461200000000012</v>
          </cell>
          <cell r="AS618">
            <v>8.2461200000000012</v>
          </cell>
          <cell r="AT618">
            <v>30</v>
          </cell>
          <cell r="AU618" t="str">
            <v>JUN/12</v>
          </cell>
          <cell r="AV618" t="str">
            <v>SE Teófilo Otoni 2 - 1ª Etapa</v>
          </cell>
        </row>
        <row r="619">
          <cell r="A619" t="str">
            <v>3027/12</v>
          </cell>
          <cell r="B619" t="str">
            <v>SE Ilicinea 2 - 1ª Etapa</v>
          </cell>
          <cell r="C619" t="str">
            <v>PEP</v>
          </cell>
          <cell r="D619">
            <v>0</v>
          </cell>
          <cell r="E619">
            <v>2.7272799999999999</v>
          </cell>
          <cell r="F619">
            <v>2.7272699999999999</v>
          </cell>
          <cell r="G619">
            <v>2.7272799999999999</v>
          </cell>
          <cell r="H619">
            <v>2.7272699999999999</v>
          </cell>
          <cell r="I619">
            <v>2.7272799999999999</v>
          </cell>
          <cell r="J619">
            <v>2.7272400000000001</v>
          </cell>
          <cell r="K619">
            <v>2.7272799999999999</v>
          </cell>
          <cell r="L619">
            <v>2.7272699999999999</v>
          </cell>
          <cell r="M619">
            <v>2.7272799999999999</v>
          </cell>
          <cell r="N619">
            <v>2.7272699999999999</v>
          </cell>
          <cell r="O619">
            <v>2.7272799999999999</v>
          </cell>
          <cell r="P619">
            <v>13.636379999999997</v>
          </cell>
          <cell r="Q619">
            <v>30</v>
          </cell>
          <cell r="R619">
            <v>0</v>
          </cell>
          <cell r="S619">
            <v>0</v>
          </cell>
          <cell r="T619">
            <v>0</v>
          </cell>
          <cell r="U619">
            <v>0</v>
          </cell>
          <cell r="V619">
            <v>3.3597600000000001</v>
          </cell>
          <cell r="W619">
            <v>0</v>
          </cell>
          <cell r="X619">
            <v>0</v>
          </cell>
          <cell r="Y619">
            <v>0</v>
          </cell>
          <cell r="Z619">
            <v>0</v>
          </cell>
          <cell r="AA619">
            <v>0</v>
          </cell>
          <cell r="AB619">
            <v>0</v>
          </cell>
          <cell r="AC619">
            <v>0</v>
          </cell>
          <cell r="AD619">
            <v>3.3597600000000001</v>
          </cell>
          <cell r="AE619">
            <v>3.3597600000000001</v>
          </cell>
          <cell r="AF619">
            <v>0</v>
          </cell>
          <cell r="AG619">
            <v>0</v>
          </cell>
          <cell r="AH619">
            <v>8.0793199999999992</v>
          </cell>
          <cell r="AI619">
            <v>0</v>
          </cell>
          <cell r="AJ619">
            <v>0</v>
          </cell>
          <cell r="AK619">
            <v>0</v>
          </cell>
          <cell r="AL619">
            <v>0</v>
          </cell>
          <cell r="AM619">
            <v>0</v>
          </cell>
          <cell r="AN619">
            <v>0</v>
          </cell>
          <cell r="AO619">
            <v>0</v>
          </cell>
          <cell r="AP619">
            <v>0</v>
          </cell>
          <cell r="AQ619">
            <v>0</v>
          </cell>
          <cell r="AR619">
            <v>8.0793199999999992</v>
          </cell>
          <cell r="AS619">
            <v>8.0793199999999992</v>
          </cell>
          <cell r="AT619">
            <v>30</v>
          </cell>
          <cell r="AU619" t="str">
            <v>JUN/12</v>
          </cell>
          <cell r="AV619" t="str">
            <v>SE Ilicinea 2 - 1ª Etapa</v>
          </cell>
        </row>
        <row r="620">
          <cell r="A620" t="str">
            <v>3028/12</v>
          </cell>
          <cell r="B620" t="str">
            <v>Atendimento à Coca Cola</v>
          </cell>
          <cell r="C620" t="str">
            <v>PEP</v>
          </cell>
          <cell r="D620">
            <v>0</v>
          </cell>
          <cell r="E620">
            <v>392.13744999999994</v>
          </cell>
          <cell r="F620">
            <v>392.13745999999998</v>
          </cell>
          <cell r="G620">
            <v>392.13743999999997</v>
          </cell>
          <cell r="H620">
            <v>392.13747000000001</v>
          </cell>
          <cell r="I620">
            <v>392.13744999999994</v>
          </cell>
          <cell r="J620">
            <v>392.13745999999998</v>
          </cell>
          <cell r="K620">
            <v>392.13744999999994</v>
          </cell>
          <cell r="L620">
            <v>392.13747000000001</v>
          </cell>
          <cell r="M620">
            <v>392.13743999999997</v>
          </cell>
          <cell r="N620">
            <v>392.13745999999998</v>
          </cell>
          <cell r="O620">
            <v>392.13744999999994</v>
          </cell>
          <cell r="P620">
            <v>1960.6872699999999</v>
          </cell>
          <cell r="Q620">
            <v>4313.5120000000006</v>
          </cell>
          <cell r="R620">
            <v>0</v>
          </cell>
          <cell r="S620">
            <v>0</v>
          </cell>
          <cell r="T620">
            <v>1.5538699999999999</v>
          </cell>
          <cell r="U620">
            <v>18.539100000000001</v>
          </cell>
          <cell r="V620">
            <v>21.76164</v>
          </cell>
          <cell r="W620">
            <v>13.742929999999999</v>
          </cell>
          <cell r="X620">
            <v>0</v>
          </cell>
          <cell r="Y620">
            <v>0</v>
          </cell>
          <cell r="Z620">
            <v>0</v>
          </cell>
          <cell r="AA620">
            <v>0</v>
          </cell>
          <cell r="AB620">
            <v>0</v>
          </cell>
          <cell r="AC620">
            <v>0</v>
          </cell>
          <cell r="AD620">
            <v>55.597540000000002</v>
          </cell>
          <cell r="AE620">
            <v>55.597540000000002</v>
          </cell>
          <cell r="AF620">
            <v>0</v>
          </cell>
          <cell r="AG620">
            <v>8.9760000000000006E-2</v>
          </cell>
          <cell r="AH620">
            <v>0</v>
          </cell>
          <cell r="AI620">
            <v>0</v>
          </cell>
          <cell r="AJ620">
            <v>0</v>
          </cell>
          <cell r="AK620">
            <v>36.244979999999998</v>
          </cell>
          <cell r="AL620">
            <v>0</v>
          </cell>
          <cell r="AM620">
            <v>25.011380000000003</v>
          </cell>
          <cell r="AN620">
            <v>25.011380000000003</v>
          </cell>
          <cell r="AO620">
            <v>193.24245999999999</v>
          </cell>
          <cell r="AP620">
            <v>18.000049999999998</v>
          </cell>
          <cell r="AQ620">
            <v>33.309380000000004</v>
          </cell>
          <cell r="AR620">
            <v>36.334739999999996</v>
          </cell>
          <cell r="AS620">
            <v>330.90939000000003</v>
          </cell>
          <cell r="AT620">
            <v>1425.8820000000001</v>
          </cell>
          <cell r="AU620" t="str">
            <v>JUN/12</v>
          </cell>
          <cell r="AV620" t="str">
            <v>Atendimento à Coca Cola</v>
          </cell>
        </row>
        <row r="621">
          <cell r="A621" t="str">
            <v>3029/12</v>
          </cell>
          <cell r="B621" t="str">
            <v>Mastro Auxiliar para Levantamento de Cargas LTs</v>
          </cell>
          <cell r="C621" t="str">
            <v>PEP</v>
          </cell>
          <cell r="D621">
            <v>0</v>
          </cell>
          <cell r="E621">
            <v>0</v>
          </cell>
          <cell r="F621">
            <v>0</v>
          </cell>
          <cell r="G621">
            <v>0</v>
          </cell>
          <cell r="H621">
            <v>0</v>
          </cell>
          <cell r="I621">
            <v>0</v>
          </cell>
          <cell r="J621">
            <v>0</v>
          </cell>
          <cell r="K621">
            <v>0</v>
          </cell>
          <cell r="L621">
            <v>0</v>
          </cell>
          <cell r="M621">
            <v>0</v>
          </cell>
          <cell r="N621">
            <v>88</v>
          </cell>
          <cell r="O621">
            <v>0</v>
          </cell>
          <cell r="P621">
            <v>0</v>
          </cell>
          <cell r="Q621">
            <v>88</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86.5</v>
          </cell>
          <cell r="AO621">
            <v>0</v>
          </cell>
          <cell r="AP621">
            <v>0</v>
          </cell>
          <cell r="AQ621">
            <v>0</v>
          </cell>
          <cell r="AR621">
            <v>0</v>
          </cell>
          <cell r="AS621">
            <v>86.5</v>
          </cell>
          <cell r="AT621">
            <v>88</v>
          </cell>
          <cell r="AU621" t="str">
            <v>JUN/12</v>
          </cell>
          <cell r="AV621" t="str">
            <v/>
          </cell>
        </row>
        <row r="622">
          <cell r="A622" t="str">
            <v>3030/12</v>
          </cell>
          <cell r="B622" t="str">
            <v>Serviços Compulsórios Relativos ao Acesso da SE Santos Dumont 2</v>
          </cell>
          <cell r="C622" t="str">
            <v>PEP</v>
          </cell>
          <cell r="D622">
            <v>0</v>
          </cell>
          <cell r="E622">
            <v>0</v>
          </cell>
          <cell r="F622">
            <v>0</v>
          </cell>
          <cell r="G622">
            <v>1.7050000000000001</v>
          </cell>
          <cell r="H622">
            <v>163.98147999999998</v>
          </cell>
          <cell r="I622">
            <v>164.22348</v>
          </cell>
          <cell r="J622">
            <v>188.09019999999998</v>
          </cell>
          <cell r="K622">
            <v>271.95665000000002</v>
          </cell>
          <cell r="L622">
            <v>263.80399</v>
          </cell>
          <cell r="M622">
            <v>241.28905</v>
          </cell>
          <cell r="N622">
            <v>225.89178000000001</v>
          </cell>
          <cell r="O622">
            <v>163.04937000000001</v>
          </cell>
          <cell r="P622">
            <v>329.90995999999996</v>
          </cell>
          <cell r="Q622">
            <v>1683.9910000000002</v>
          </cell>
          <cell r="R622">
            <v>0</v>
          </cell>
          <cell r="S622">
            <v>0</v>
          </cell>
          <cell r="T622">
            <v>0</v>
          </cell>
          <cell r="U622">
            <v>0</v>
          </cell>
          <cell r="V622">
            <v>0</v>
          </cell>
          <cell r="W622">
            <v>3.3146599999999999</v>
          </cell>
          <cell r="X622">
            <v>0</v>
          </cell>
          <cell r="Y622">
            <v>0</v>
          </cell>
          <cell r="Z622">
            <v>0</v>
          </cell>
          <cell r="AA622">
            <v>0</v>
          </cell>
          <cell r="AB622">
            <v>0</v>
          </cell>
          <cell r="AC622">
            <v>0</v>
          </cell>
          <cell r="AD622">
            <v>3.3146599999999999</v>
          </cell>
          <cell r="AE622">
            <v>3.3146599999999999</v>
          </cell>
          <cell r="AF622">
            <v>0</v>
          </cell>
          <cell r="AG622">
            <v>0</v>
          </cell>
          <cell r="AH622">
            <v>0</v>
          </cell>
          <cell r="AI622">
            <v>0</v>
          </cell>
          <cell r="AJ622">
            <v>0</v>
          </cell>
          <cell r="AK622">
            <v>0</v>
          </cell>
          <cell r="AL622">
            <v>0</v>
          </cell>
          <cell r="AM622">
            <v>294.53581999999994</v>
          </cell>
          <cell r="AN622">
            <v>0</v>
          </cell>
          <cell r="AO622">
            <v>0</v>
          </cell>
          <cell r="AP622">
            <v>0</v>
          </cell>
          <cell r="AQ622">
            <v>0</v>
          </cell>
          <cell r="AR622">
            <v>0</v>
          </cell>
          <cell r="AS622">
            <v>294.53581999999994</v>
          </cell>
          <cell r="AT622">
            <v>1683.9909999999993</v>
          </cell>
          <cell r="AU622" t="str">
            <v>JUN/12</v>
          </cell>
          <cell r="AV622" t="str">
            <v>Fredstwon Reis Pereira</v>
          </cell>
        </row>
        <row r="623">
          <cell r="A623" t="str">
            <v>3031/12</v>
          </cell>
          <cell r="B623" t="str">
            <v>Atendimento à Alpargatas</v>
          </cell>
          <cell r="C623" t="str">
            <v>PEP</v>
          </cell>
          <cell r="D623">
            <v>72.25</v>
          </cell>
          <cell r="E623">
            <v>72.249989999999997</v>
          </cell>
          <cell r="F623">
            <v>72.250010000000003</v>
          </cell>
          <cell r="G623">
            <v>116.71821</v>
          </cell>
          <cell r="H623">
            <v>72.249979999999994</v>
          </cell>
          <cell r="I623">
            <v>95.61827000000001</v>
          </cell>
          <cell r="J623">
            <v>72.25</v>
          </cell>
          <cell r="K623">
            <v>72.249979999999994</v>
          </cell>
          <cell r="L623">
            <v>72.250010000000003</v>
          </cell>
          <cell r="M623">
            <v>72.250010000000003</v>
          </cell>
          <cell r="N623">
            <v>72.249989999999997</v>
          </cell>
          <cell r="O623">
            <v>72.25</v>
          </cell>
          <cell r="P623">
            <v>501.33645999999999</v>
          </cell>
          <cell r="Q623">
            <v>934.83645000000013</v>
          </cell>
          <cell r="R623">
            <v>0</v>
          </cell>
          <cell r="S623">
            <v>2.6754699999999998</v>
          </cell>
          <cell r="T623">
            <v>9.0685400000000005</v>
          </cell>
          <cell r="U623">
            <v>19.921239999999997</v>
          </cell>
          <cell r="V623">
            <v>30.074390000000001</v>
          </cell>
          <cell r="W623">
            <v>6.2515499999999999</v>
          </cell>
          <cell r="X623">
            <v>0</v>
          </cell>
          <cell r="Y623">
            <v>0</v>
          </cell>
          <cell r="Z623">
            <v>0</v>
          </cell>
          <cell r="AA623">
            <v>0</v>
          </cell>
          <cell r="AB623">
            <v>0</v>
          </cell>
          <cell r="AC623">
            <v>0</v>
          </cell>
          <cell r="AD623">
            <v>67.991190000000003</v>
          </cell>
          <cell r="AE623">
            <v>67.991190000000003</v>
          </cell>
          <cell r="AF623">
            <v>0</v>
          </cell>
          <cell r="AG623">
            <v>0</v>
          </cell>
          <cell r="AH623">
            <v>0</v>
          </cell>
          <cell r="AI623">
            <v>44.468199999999996</v>
          </cell>
          <cell r="AJ623">
            <v>0</v>
          </cell>
          <cell r="AK623">
            <v>22.092279999999999</v>
          </cell>
          <cell r="AL623">
            <v>0</v>
          </cell>
          <cell r="AM623">
            <v>0</v>
          </cell>
          <cell r="AN623">
            <v>0</v>
          </cell>
          <cell r="AO623">
            <v>0</v>
          </cell>
          <cell r="AP623">
            <v>0</v>
          </cell>
          <cell r="AQ623">
            <v>0</v>
          </cell>
          <cell r="AR623">
            <v>66.560479999999998</v>
          </cell>
          <cell r="AS623">
            <v>66.560479999999998</v>
          </cell>
          <cell r="AT623">
            <v>867</v>
          </cell>
          <cell r="AU623" t="str">
            <v>JUN/12</v>
          </cell>
          <cell r="AV623" t="str">
            <v>Atendimento à Alpargatas</v>
          </cell>
        </row>
        <row r="624">
          <cell r="A624" t="str">
            <v>3034/12</v>
          </cell>
          <cell r="B624" t="str">
            <v>Recapacitação LT 345 kV Ouro Preto 2 - Taquaril</v>
          </cell>
          <cell r="C624" t="str">
            <v>PEP</v>
          </cell>
          <cell r="D624">
            <v>0</v>
          </cell>
          <cell r="E624">
            <v>0</v>
          </cell>
          <cell r="F624">
            <v>0</v>
          </cell>
          <cell r="G624">
            <v>0</v>
          </cell>
          <cell r="H624">
            <v>1.2639800000000001</v>
          </cell>
          <cell r="I624">
            <v>22.11711</v>
          </cell>
          <cell r="J624">
            <v>29.92107</v>
          </cell>
          <cell r="K624">
            <v>29.92107</v>
          </cell>
          <cell r="L624">
            <v>29.92107</v>
          </cell>
          <cell r="M624">
            <v>29.92107</v>
          </cell>
          <cell r="N624">
            <v>29.92107</v>
          </cell>
          <cell r="O624">
            <v>65.087559999999996</v>
          </cell>
          <cell r="P624">
            <v>23.38109</v>
          </cell>
          <cell r="Q624">
            <v>238.07400000000001</v>
          </cell>
          <cell r="R624">
            <v>0</v>
          </cell>
          <cell r="S624">
            <v>0</v>
          </cell>
          <cell r="T624">
            <v>0</v>
          </cell>
          <cell r="U624">
            <v>0</v>
          </cell>
          <cell r="V624">
            <v>1.2639800000000001</v>
          </cell>
          <cell r="W624">
            <v>5.5223000000000004</v>
          </cell>
          <cell r="X624">
            <v>0</v>
          </cell>
          <cell r="Y624">
            <v>0</v>
          </cell>
          <cell r="Z624">
            <v>0</v>
          </cell>
          <cell r="AA624">
            <v>0</v>
          </cell>
          <cell r="AB624">
            <v>0</v>
          </cell>
          <cell r="AC624">
            <v>0</v>
          </cell>
          <cell r="AD624">
            <v>6.7862800000000005</v>
          </cell>
          <cell r="AE624">
            <v>6.7862800000000005</v>
          </cell>
          <cell r="AF624">
            <v>0</v>
          </cell>
          <cell r="AG624">
            <v>0</v>
          </cell>
          <cell r="AH624">
            <v>0</v>
          </cell>
          <cell r="AI624">
            <v>0</v>
          </cell>
          <cell r="AJ624">
            <v>0</v>
          </cell>
          <cell r="AK624">
            <v>0</v>
          </cell>
          <cell r="AL624">
            <v>167.036</v>
          </cell>
          <cell r="AM624">
            <v>0</v>
          </cell>
          <cell r="AN624">
            <v>0</v>
          </cell>
          <cell r="AO624">
            <v>0</v>
          </cell>
          <cell r="AP624">
            <v>0</v>
          </cell>
          <cell r="AQ624">
            <v>0</v>
          </cell>
          <cell r="AR624">
            <v>0</v>
          </cell>
          <cell r="AS624">
            <v>167.036</v>
          </cell>
          <cell r="AT624">
            <v>238.07399999999996</v>
          </cell>
          <cell r="AU624" t="str">
            <v>JUN/12</v>
          </cell>
          <cell r="AV624" t="str">
            <v>Recapacitação LT 345 kV Ouro Preto 2 - Taquaril</v>
          </cell>
        </row>
        <row r="625">
          <cell r="A625" t="str">
            <v>3035/12</v>
          </cell>
          <cell r="B625" t="str">
            <v>SE São Gotardo 2 Instalação banco capacitor 345 kV</v>
          </cell>
          <cell r="C625" t="str">
            <v>PEP</v>
          </cell>
          <cell r="D625">
            <v>0</v>
          </cell>
          <cell r="E625">
            <v>0</v>
          </cell>
          <cell r="F625">
            <v>0</v>
          </cell>
          <cell r="G625">
            <v>0</v>
          </cell>
          <cell r="H625">
            <v>100.6765</v>
          </cell>
          <cell r="I625">
            <v>33.561450000000001</v>
          </cell>
          <cell r="J625">
            <v>33.561450000000001</v>
          </cell>
          <cell r="K625">
            <v>39.020599999999995</v>
          </cell>
          <cell r="L625">
            <v>39.020599999999995</v>
          </cell>
          <cell r="M625">
            <v>39.020599999999995</v>
          </cell>
          <cell r="N625">
            <v>39.020599999999995</v>
          </cell>
          <cell r="O625">
            <v>39.0182</v>
          </cell>
          <cell r="P625">
            <v>134.23795000000001</v>
          </cell>
          <cell r="Q625">
            <v>362.9</v>
          </cell>
          <cell r="R625">
            <v>0</v>
          </cell>
          <cell r="S625">
            <v>0</v>
          </cell>
          <cell r="T625">
            <v>0</v>
          </cell>
          <cell r="U625">
            <v>0</v>
          </cell>
          <cell r="V625">
            <v>8.97255</v>
          </cell>
          <cell r="W625">
            <v>7.7569099999999995</v>
          </cell>
          <cell r="X625">
            <v>0</v>
          </cell>
          <cell r="Y625">
            <v>0</v>
          </cell>
          <cell r="Z625">
            <v>0</v>
          </cell>
          <cell r="AA625">
            <v>0</v>
          </cell>
          <cell r="AB625">
            <v>0</v>
          </cell>
          <cell r="AC625">
            <v>0</v>
          </cell>
          <cell r="AD625">
            <v>16.72946</v>
          </cell>
          <cell r="AE625">
            <v>16.72946</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362.90000000000003</v>
          </cell>
          <cell r="AU625" t="str">
            <v>JUN/12</v>
          </cell>
          <cell r="AV625" t="str">
            <v>SE São Gotardo 2 Instalação banco capacitor 345 kV</v>
          </cell>
        </row>
        <row r="626">
          <cell r="A626" t="str">
            <v>3036/12</v>
          </cell>
          <cell r="B626" t="str">
            <v>Atendimento à Premier Business Center</v>
          </cell>
          <cell r="C626" t="str">
            <v>PEP</v>
          </cell>
          <cell r="D626">
            <v>0</v>
          </cell>
          <cell r="E626">
            <v>73.78846999999999</v>
          </cell>
          <cell r="F626">
            <v>42.727260000000001</v>
          </cell>
          <cell r="G626">
            <v>42.72728</v>
          </cell>
          <cell r="H626">
            <v>42.727259999999994</v>
          </cell>
          <cell r="I626">
            <v>42.727269999999997</v>
          </cell>
          <cell r="J626">
            <v>42.727279999999993</v>
          </cell>
          <cell r="K626">
            <v>42.727269999999997</v>
          </cell>
          <cell r="L626">
            <v>42.727259999999994</v>
          </cell>
          <cell r="M626">
            <v>133.44703999999999</v>
          </cell>
          <cell r="N626">
            <v>42.727260000000001</v>
          </cell>
          <cell r="O626">
            <v>42.727290000000004</v>
          </cell>
          <cell r="P626">
            <v>244.69754</v>
          </cell>
          <cell r="Q626">
            <v>591.78093999999999</v>
          </cell>
          <cell r="R626">
            <v>0</v>
          </cell>
          <cell r="S626">
            <v>0</v>
          </cell>
          <cell r="T626">
            <v>16.37621</v>
          </cell>
          <cell r="U626">
            <v>15.686330000000002</v>
          </cell>
          <cell r="V626">
            <v>24.972619999999999</v>
          </cell>
          <cell r="W626">
            <v>9.7528099999999984</v>
          </cell>
          <cell r="X626">
            <v>0</v>
          </cell>
          <cell r="Y626">
            <v>0</v>
          </cell>
          <cell r="Z626">
            <v>0</v>
          </cell>
          <cell r="AA626">
            <v>0</v>
          </cell>
          <cell r="AB626">
            <v>0</v>
          </cell>
          <cell r="AC626">
            <v>0</v>
          </cell>
          <cell r="AD626">
            <v>66.787970000000001</v>
          </cell>
          <cell r="AE626">
            <v>66.787970000000001</v>
          </cell>
          <cell r="AF626">
            <v>0</v>
          </cell>
          <cell r="AG626">
            <v>0</v>
          </cell>
          <cell r="AH626">
            <v>0</v>
          </cell>
          <cell r="AI626">
            <v>0</v>
          </cell>
          <cell r="AJ626">
            <v>0</v>
          </cell>
          <cell r="AK626">
            <v>0</v>
          </cell>
          <cell r="AL626">
            <v>0</v>
          </cell>
          <cell r="AM626">
            <v>0</v>
          </cell>
          <cell r="AN626">
            <v>0</v>
          </cell>
          <cell r="AO626">
            <v>97.067320000000009</v>
          </cell>
          <cell r="AP626">
            <v>0</v>
          </cell>
          <cell r="AQ626">
            <v>0</v>
          </cell>
          <cell r="AR626">
            <v>0</v>
          </cell>
          <cell r="AS626">
            <v>97.067320000000009</v>
          </cell>
          <cell r="AT626">
            <v>470.00000000000006</v>
          </cell>
          <cell r="AU626" t="str">
            <v>JUN/12</v>
          </cell>
          <cell r="AV626" t="str">
            <v>Atendimento à Premier Business Center</v>
          </cell>
        </row>
        <row r="627">
          <cell r="A627" t="str">
            <v>3038/12</v>
          </cell>
          <cell r="B627" t="str">
            <v>Refrigeração e Utilidades MS/LA</v>
          </cell>
          <cell r="C627" t="str">
            <v>ORD</v>
          </cell>
          <cell r="D627">
            <v>0</v>
          </cell>
          <cell r="E627">
            <v>0</v>
          </cell>
          <cell r="F627">
            <v>0</v>
          </cell>
          <cell r="G627">
            <v>0</v>
          </cell>
          <cell r="H627">
            <v>0</v>
          </cell>
          <cell r="I627">
            <v>0</v>
          </cell>
          <cell r="J627">
            <v>15.7</v>
          </cell>
          <cell r="K627">
            <v>0</v>
          </cell>
          <cell r="L627">
            <v>105</v>
          </cell>
          <cell r="M627">
            <v>0</v>
          </cell>
          <cell r="N627">
            <v>0</v>
          </cell>
          <cell r="O627">
            <v>0</v>
          </cell>
          <cell r="P627">
            <v>0</v>
          </cell>
          <cell r="Q627">
            <v>120.7</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105</v>
          </cell>
          <cell r="AN627">
            <v>0</v>
          </cell>
          <cell r="AO627">
            <v>0</v>
          </cell>
          <cell r="AP627">
            <v>0</v>
          </cell>
          <cell r="AQ627">
            <v>0</v>
          </cell>
          <cell r="AR627">
            <v>0</v>
          </cell>
          <cell r="AS627">
            <v>105</v>
          </cell>
          <cell r="AT627">
            <v>120.7</v>
          </cell>
          <cell r="AU627" t="str">
            <v>JUN/12</v>
          </cell>
          <cell r="AV627" t="str">
            <v>Wander José Eustáquio de Oliveira Junior</v>
          </cell>
        </row>
        <row r="628">
          <cell r="A628" t="str">
            <v>3040/12</v>
          </cell>
          <cell r="B628" t="str">
            <v>Equipamentos de Infraestrutura para DDC 2012</v>
          </cell>
          <cell r="C628" t="str">
            <v>PEP</v>
          </cell>
          <cell r="D628">
            <v>0</v>
          </cell>
          <cell r="E628">
            <v>0</v>
          </cell>
          <cell r="F628">
            <v>0</v>
          </cell>
          <cell r="G628">
            <v>0</v>
          </cell>
          <cell r="H628">
            <v>220</v>
          </cell>
          <cell r="I628">
            <v>210</v>
          </cell>
          <cell r="J628">
            <v>310</v>
          </cell>
          <cell r="K628">
            <v>10</v>
          </cell>
          <cell r="L628">
            <v>0</v>
          </cell>
          <cell r="M628">
            <v>0</v>
          </cell>
          <cell r="N628">
            <v>0</v>
          </cell>
          <cell r="O628">
            <v>255</v>
          </cell>
          <cell r="P628">
            <v>430</v>
          </cell>
          <cell r="Q628">
            <v>1005</v>
          </cell>
          <cell r="R628">
            <v>0</v>
          </cell>
          <cell r="S628">
            <v>0</v>
          </cell>
          <cell r="T628">
            <v>0</v>
          </cell>
          <cell r="U628">
            <v>0</v>
          </cell>
          <cell r="V628">
            <v>0</v>
          </cell>
          <cell r="W628">
            <v>0.39900000000000002</v>
          </cell>
          <cell r="X628">
            <v>0</v>
          </cell>
          <cell r="Y628">
            <v>0</v>
          </cell>
          <cell r="Z628">
            <v>0</v>
          </cell>
          <cell r="AA628">
            <v>0</v>
          </cell>
          <cell r="AB628">
            <v>0</v>
          </cell>
          <cell r="AC628">
            <v>0</v>
          </cell>
          <cell r="AD628">
            <v>0.39900000000000002</v>
          </cell>
          <cell r="AE628">
            <v>0.39900000000000002</v>
          </cell>
          <cell r="AF628">
            <v>0</v>
          </cell>
          <cell r="AG628">
            <v>0</v>
          </cell>
          <cell r="AH628">
            <v>38.192</v>
          </cell>
          <cell r="AI628">
            <v>0</v>
          </cell>
          <cell r="AJ628">
            <v>0</v>
          </cell>
          <cell r="AK628">
            <v>7.6360000000000001</v>
          </cell>
          <cell r="AL628">
            <v>62.357000000000006</v>
          </cell>
          <cell r="AM628">
            <v>101.6532</v>
          </cell>
          <cell r="AN628">
            <v>75.688000000000002</v>
          </cell>
          <cell r="AO628">
            <v>0</v>
          </cell>
          <cell r="AP628">
            <v>48.525019999999998</v>
          </cell>
          <cell r="AQ628">
            <v>360.98654000000005</v>
          </cell>
          <cell r="AR628">
            <v>45.828000000000003</v>
          </cell>
          <cell r="AS628">
            <v>695.03776000000005</v>
          </cell>
          <cell r="AT628">
            <v>1005.0000000000001</v>
          </cell>
          <cell r="AU628" t="str">
            <v>JUN/12</v>
          </cell>
          <cell r="AV628" t="str">
            <v>Equipamentos de Infraestrutura para DDC 2012</v>
          </cell>
        </row>
        <row r="629">
          <cell r="A629" t="str">
            <v>3041/12</v>
          </cell>
          <cell r="B629" t="str">
            <v>LT BH Barro Preto - Centro 2, 138 kV</v>
          </cell>
          <cell r="C629" t="str">
            <v>PEP</v>
          </cell>
          <cell r="D629">
            <v>0</v>
          </cell>
          <cell r="E629">
            <v>0</v>
          </cell>
          <cell r="F629">
            <v>0</v>
          </cell>
          <cell r="G629">
            <v>60.58766</v>
          </cell>
          <cell r="H629">
            <v>60.587669999999996</v>
          </cell>
          <cell r="I629">
            <v>60.587670000000003</v>
          </cell>
          <cell r="J629">
            <v>60.587669999999996</v>
          </cell>
          <cell r="K629">
            <v>60.58766</v>
          </cell>
          <cell r="L629">
            <v>60.587669999999996</v>
          </cell>
          <cell r="M629">
            <v>60.587670000000003</v>
          </cell>
          <cell r="N629">
            <v>60.587669999999996</v>
          </cell>
          <cell r="O629">
            <v>60.58766</v>
          </cell>
          <cell r="P629">
            <v>181.76300000000001</v>
          </cell>
          <cell r="Q629">
            <v>545.2890000000001</v>
          </cell>
          <cell r="R629">
            <v>0</v>
          </cell>
          <cell r="S629">
            <v>0</v>
          </cell>
          <cell r="T629">
            <v>0</v>
          </cell>
          <cell r="U629">
            <v>18.295020000000001</v>
          </cell>
          <cell r="V629">
            <v>19.246230000000001</v>
          </cell>
          <cell r="W629">
            <v>9.4380900000000008</v>
          </cell>
          <cell r="X629">
            <v>0</v>
          </cell>
          <cell r="Y629">
            <v>0</v>
          </cell>
          <cell r="Z629">
            <v>0</v>
          </cell>
          <cell r="AA629">
            <v>0</v>
          </cell>
          <cell r="AB629">
            <v>0</v>
          </cell>
          <cell r="AC629">
            <v>0</v>
          </cell>
          <cell r="AD629">
            <v>46.979340000000001</v>
          </cell>
          <cell r="AE629">
            <v>46.979340000000001</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545.29</v>
          </cell>
          <cell r="AU629" t="str">
            <v>JUN/12</v>
          </cell>
          <cell r="AV629" t="str">
            <v>LT BH Barro Preto - Centro 2, 138 kV</v>
          </cell>
        </row>
        <row r="630">
          <cell r="A630" t="str">
            <v>3042/12</v>
          </cell>
          <cell r="B630" t="str">
            <v>Aquisição de Monitor - MG/CG / 2012</v>
          </cell>
          <cell r="C630" t="str">
            <v>PEP</v>
          </cell>
          <cell r="D630">
            <v>0</v>
          </cell>
          <cell r="E630">
            <v>0</v>
          </cell>
          <cell r="F630">
            <v>0</v>
          </cell>
          <cell r="G630">
            <v>0</v>
          </cell>
          <cell r="H630">
            <v>0</v>
          </cell>
          <cell r="I630">
            <v>0</v>
          </cell>
          <cell r="J630">
            <v>9</v>
          </cell>
          <cell r="K630">
            <v>0</v>
          </cell>
          <cell r="L630">
            <v>0</v>
          </cell>
          <cell r="M630">
            <v>0</v>
          </cell>
          <cell r="N630">
            <v>0</v>
          </cell>
          <cell r="O630">
            <v>0</v>
          </cell>
          <cell r="P630">
            <v>0</v>
          </cell>
          <cell r="Q630">
            <v>9</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8.6</v>
          </cell>
          <cell r="AN630">
            <v>0</v>
          </cell>
          <cell r="AO630">
            <v>0</v>
          </cell>
          <cell r="AP630">
            <v>0</v>
          </cell>
          <cell r="AQ630">
            <v>0</v>
          </cell>
          <cell r="AR630">
            <v>0</v>
          </cell>
          <cell r="AS630">
            <v>8.6</v>
          </cell>
          <cell r="AT630">
            <v>9</v>
          </cell>
          <cell r="AU630" t="str">
            <v>JUN/12</v>
          </cell>
          <cell r="AV630" t="str">
            <v/>
          </cell>
        </row>
        <row r="631">
          <cell r="A631" t="str">
            <v>3043/12</v>
          </cell>
          <cell r="B631" t="str">
            <v>Novos Equipamentos para a CMP da PN/MT</v>
          </cell>
          <cell r="C631" t="str">
            <v>PEP</v>
          </cell>
          <cell r="D631">
            <v>0</v>
          </cell>
          <cell r="E631">
            <v>0</v>
          </cell>
          <cell r="F631">
            <v>0</v>
          </cell>
          <cell r="G631">
            <v>0</v>
          </cell>
          <cell r="H631">
            <v>214</v>
          </cell>
          <cell r="I631">
            <v>0</v>
          </cell>
          <cell r="J631">
            <v>92</v>
          </cell>
          <cell r="K631">
            <v>92</v>
          </cell>
          <cell r="L631">
            <v>0</v>
          </cell>
          <cell r="M631">
            <v>0</v>
          </cell>
          <cell r="N631">
            <v>879</v>
          </cell>
          <cell r="O631">
            <v>0</v>
          </cell>
          <cell r="P631">
            <v>214</v>
          </cell>
          <cell r="Q631">
            <v>1277</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305</v>
          </cell>
          <cell r="AN631">
            <v>396.68</v>
          </cell>
          <cell r="AO631">
            <v>52.716980000000007</v>
          </cell>
          <cell r="AP631">
            <v>0</v>
          </cell>
          <cell r="AQ631">
            <v>0</v>
          </cell>
          <cell r="AR631">
            <v>0</v>
          </cell>
          <cell r="AS631">
            <v>754.3969800000001</v>
          </cell>
          <cell r="AT631">
            <v>879</v>
          </cell>
          <cell r="AU631" t="str">
            <v>JUN/12</v>
          </cell>
          <cell r="AV631" t="str">
            <v/>
          </cell>
        </row>
        <row r="632">
          <cell r="A632" t="str">
            <v>3044/12</v>
          </cell>
          <cell r="B632" t="str">
            <v>Máquinas e Equipamentos - G</v>
          </cell>
          <cell r="C632" t="str">
            <v>PEP</v>
          </cell>
          <cell r="D632">
            <v>0</v>
          </cell>
          <cell r="E632">
            <v>0</v>
          </cell>
          <cell r="F632">
            <v>0</v>
          </cell>
          <cell r="G632">
            <v>0</v>
          </cell>
          <cell r="H632">
            <v>0</v>
          </cell>
          <cell r="I632">
            <v>0</v>
          </cell>
          <cell r="J632">
            <v>5.5</v>
          </cell>
          <cell r="K632">
            <v>0</v>
          </cell>
          <cell r="L632">
            <v>0</v>
          </cell>
          <cell r="M632">
            <v>0</v>
          </cell>
          <cell r="N632">
            <v>0</v>
          </cell>
          <cell r="O632">
            <v>0</v>
          </cell>
          <cell r="P632">
            <v>0</v>
          </cell>
          <cell r="Q632">
            <v>5.5</v>
          </cell>
          <cell r="R632">
            <v>0</v>
          </cell>
          <cell r="S632">
            <v>0</v>
          </cell>
          <cell r="T632">
            <v>0</v>
          </cell>
          <cell r="U632">
            <v>0</v>
          </cell>
          <cell r="V632">
            <v>0</v>
          </cell>
          <cell r="W632">
            <v>0</v>
          </cell>
          <cell r="X632">
            <v>0</v>
          </cell>
          <cell r="Y632">
            <v>0</v>
          </cell>
          <cell r="Z632">
            <v>0</v>
          </cell>
          <cell r="AA632">
            <v>0</v>
          </cell>
          <cell r="AB632">
            <v>0</v>
          </cell>
          <cell r="AC632">
            <v>0</v>
          </cell>
          <cell r="AD632">
            <v>0</v>
          </cell>
          <cell r="AE632">
            <v>0</v>
          </cell>
          <cell r="AF632">
            <v>0</v>
          </cell>
          <cell r="AG632">
            <v>0</v>
          </cell>
          <cell r="AH632">
            <v>0</v>
          </cell>
          <cell r="AI632">
            <v>0</v>
          </cell>
          <cell r="AJ632">
            <v>0</v>
          </cell>
          <cell r="AK632">
            <v>0</v>
          </cell>
          <cell r="AL632">
            <v>5.22</v>
          </cell>
          <cell r="AM632">
            <v>0</v>
          </cell>
          <cell r="AN632">
            <v>0</v>
          </cell>
          <cell r="AO632">
            <v>0</v>
          </cell>
          <cell r="AP632">
            <v>0</v>
          </cell>
          <cell r="AQ632">
            <v>0</v>
          </cell>
          <cell r="AR632">
            <v>0</v>
          </cell>
          <cell r="AS632">
            <v>5.22</v>
          </cell>
          <cell r="AT632">
            <v>5.5</v>
          </cell>
          <cell r="AU632" t="str">
            <v>JUN/12</v>
          </cell>
          <cell r="AV632" t="str">
            <v/>
          </cell>
        </row>
        <row r="633">
          <cell r="A633" t="str">
            <v>3045/12</v>
          </cell>
          <cell r="B633" t="str">
            <v>Máquinas e Equipamentos - G</v>
          </cell>
          <cell r="C633" t="str">
            <v>PEP</v>
          </cell>
          <cell r="D633">
            <v>0</v>
          </cell>
          <cell r="E633">
            <v>0</v>
          </cell>
          <cell r="F633">
            <v>0</v>
          </cell>
          <cell r="G633">
            <v>0</v>
          </cell>
          <cell r="H633">
            <v>0</v>
          </cell>
          <cell r="I633">
            <v>0</v>
          </cell>
          <cell r="J633">
            <v>0</v>
          </cell>
          <cell r="K633">
            <v>0</v>
          </cell>
          <cell r="L633">
            <v>0</v>
          </cell>
          <cell r="M633">
            <v>0</v>
          </cell>
          <cell r="N633">
            <v>0</v>
          </cell>
          <cell r="O633">
            <v>4.3</v>
          </cell>
          <cell r="P633">
            <v>0</v>
          </cell>
          <cell r="Q633">
            <v>4.3</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2</v>
          </cell>
          <cell r="AR633">
            <v>0</v>
          </cell>
          <cell r="AS633">
            <v>2</v>
          </cell>
          <cell r="AT633">
            <v>4.3</v>
          </cell>
          <cell r="AU633" t="str">
            <v>JUN/12</v>
          </cell>
          <cell r="AV633" t="str">
            <v/>
          </cell>
        </row>
        <row r="634">
          <cell r="A634" t="str">
            <v>3046/12</v>
          </cell>
          <cell r="B634" t="str">
            <v>Máquinas e Equipamentos - G</v>
          </cell>
          <cell r="C634" t="str">
            <v>PEP</v>
          </cell>
          <cell r="D634">
            <v>0</v>
          </cell>
          <cell r="E634">
            <v>0</v>
          </cell>
          <cell r="F634">
            <v>0</v>
          </cell>
          <cell r="G634">
            <v>3.54</v>
          </cell>
          <cell r="H634">
            <v>0</v>
          </cell>
          <cell r="I634">
            <v>0</v>
          </cell>
          <cell r="J634">
            <v>0</v>
          </cell>
          <cell r="K634">
            <v>0</v>
          </cell>
          <cell r="L634">
            <v>0</v>
          </cell>
          <cell r="M634">
            <v>0</v>
          </cell>
          <cell r="N634">
            <v>0</v>
          </cell>
          <cell r="O634">
            <v>0</v>
          </cell>
          <cell r="P634">
            <v>3.54</v>
          </cell>
          <cell r="Q634">
            <v>3.54</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1.5</v>
          </cell>
          <cell r="AM634">
            <v>0</v>
          </cell>
          <cell r="AN634">
            <v>0</v>
          </cell>
          <cell r="AO634">
            <v>0</v>
          </cell>
          <cell r="AP634">
            <v>0</v>
          </cell>
          <cell r="AQ634">
            <v>0</v>
          </cell>
          <cell r="AR634">
            <v>0</v>
          </cell>
          <cell r="AS634">
            <v>1.5</v>
          </cell>
          <cell r="AT634">
            <v>3.54</v>
          </cell>
          <cell r="AU634" t="str">
            <v>JUN/12</v>
          </cell>
          <cell r="AV634" t="str">
            <v/>
          </cell>
        </row>
        <row r="635">
          <cell r="A635" t="str">
            <v>3047/12</v>
          </cell>
          <cell r="B635" t="str">
            <v>Ferramentas Comuns e Especiais para MT - 2012</v>
          </cell>
          <cell r="C635" t="str">
            <v>PEP</v>
          </cell>
          <cell r="D635">
            <v>0</v>
          </cell>
          <cell r="E635">
            <v>0</v>
          </cell>
          <cell r="F635">
            <v>0</v>
          </cell>
          <cell r="G635">
            <v>0.6</v>
          </cell>
          <cell r="H635">
            <v>4.633</v>
          </cell>
          <cell r="I635">
            <v>8.4631799999999995</v>
          </cell>
          <cell r="J635">
            <v>1107.0096699999999</v>
          </cell>
          <cell r="K635">
            <v>1980.8506000000002</v>
          </cell>
          <cell r="L635">
            <v>524.35645999999997</v>
          </cell>
          <cell r="M635">
            <v>0</v>
          </cell>
          <cell r="N635">
            <v>628.78708999999992</v>
          </cell>
          <cell r="O635">
            <v>0</v>
          </cell>
          <cell r="P635">
            <v>13.69618</v>
          </cell>
          <cell r="Q635">
            <v>4254.7</v>
          </cell>
          <cell r="R635">
            <v>0</v>
          </cell>
          <cell r="S635">
            <v>0</v>
          </cell>
          <cell r="T635">
            <v>0</v>
          </cell>
          <cell r="U635">
            <v>0.6</v>
          </cell>
          <cell r="V635">
            <v>4.633</v>
          </cell>
          <cell r="W635">
            <v>8.4631799999999995</v>
          </cell>
          <cell r="X635">
            <v>0</v>
          </cell>
          <cell r="Y635">
            <v>0</v>
          </cell>
          <cell r="Z635">
            <v>0</v>
          </cell>
          <cell r="AA635">
            <v>0</v>
          </cell>
          <cell r="AB635">
            <v>0</v>
          </cell>
          <cell r="AC635">
            <v>0</v>
          </cell>
          <cell r="AD635">
            <v>13.69618</v>
          </cell>
          <cell r="AE635">
            <v>13.69618</v>
          </cell>
          <cell r="AF635">
            <v>0</v>
          </cell>
          <cell r="AG635">
            <v>0</v>
          </cell>
          <cell r="AH635">
            <v>0</v>
          </cell>
          <cell r="AI635">
            <v>0</v>
          </cell>
          <cell r="AJ635">
            <v>0</v>
          </cell>
          <cell r="AK635">
            <v>0</v>
          </cell>
          <cell r="AL635">
            <v>937.00967000000003</v>
          </cell>
          <cell r="AM635">
            <v>1670.87536</v>
          </cell>
          <cell r="AN635">
            <v>421.71646000000004</v>
          </cell>
          <cell r="AO635">
            <v>0</v>
          </cell>
          <cell r="AP635">
            <v>634.86842000000001</v>
          </cell>
          <cell r="AQ635">
            <v>0</v>
          </cell>
          <cell r="AR635">
            <v>0</v>
          </cell>
          <cell r="AS635">
            <v>3664.4699099999998</v>
          </cell>
          <cell r="AT635">
            <v>4254.7</v>
          </cell>
          <cell r="AU635" t="str">
            <v>JUN/12</v>
          </cell>
          <cell r="AV635" t="str">
            <v/>
          </cell>
        </row>
        <row r="636">
          <cell r="A636" t="str">
            <v>3050/12</v>
          </cell>
          <cell r="B636" t="str">
            <v>Aquisição de Máquinas e Equipamentos MT - 2012</v>
          </cell>
          <cell r="C636" t="str">
            <v>PEP</v>
          </cell>
          <cell r="D636">
            <v>0</v>
          </cell>
          <cell r="E636">
            <v>0</v>
          </cell>
          <cell r="F636">
            <v>0</v>
          </cell>
          <cell r="G636">
            <v>0</v>
          </cell>
          <cell r="H636">
            <v>0</v>
          </cell>
          <cell r="I636">
            <v>0</v>
          </cell>
          <cell r="J636">
            <v>15.65</v>
          </cell>
          <cell r="K636">
            <v>43.274999999999999</v>
          </cell>
          <cell r="L636">
            <v>58.506999999999998</v>
          </cell>
          <cell r="M636">
            <v>8.8000000000000007</v>
          </cell>
          <cell r="N636">
            <v>17.102</v>
          </cell>
          <cell r="O636">
            <v>28.815999999999999</v>
          </cell>
          <cell r="P636">
            <v>0</v>
          </cell>
          <cell r="Q636">
            <v>172.15</v>
          </cell>
          <cell r="R636">
            <v>0</v>
          </cell>
          <cell r="S636">
            <v>0</v>
          </cell>
          <cell r="T636">
            <v>0</v>
          </cell>
          <cell r="U636">
            <v>0</v>
          </cell>
          <cell r="V636">
            <v>0</v>
          </cell>
          <cell r="W636">
            <v>0</v>
          </cell>
          <cell r="X636">
            <v>0</v>
          </cell>
          <cell r="Y636">
            <v>0</v>
          </cell>
          <cell r="Z636">
            <v>0</v>
          </cell>
          <cell r="AA636">
            <v>0</v>
          </cell>
          <cell r="AB636">
            <v>0</v>
          </cell>
          <cell r="AC636">
            <v>0</v>
          </cell>
          <cell r="AD636">
            <v>0</v>
          </cell>
          <cell r="AE636">
            <v>0</v>
          </cell>
          <cell r="AF636">
            <v>0</v>
          </cell>
          <cell r="AG636">
            <v>0</v>
          </cell>
          <cell r="AH636">
            <v>0</v>
          </cell>
          <cell r="AI636">
            <v>0</v>
          </cell>
          <cell r="AJ636">
            <v>0</v>
          </cell>
          <cell r="AK636">
            <v>0</v>
          </cell>
          <cell r="AL636">
            <v>0</v>
          </cell>
          <cell r="AM636">
            <v>3.95</v>
          </cell>
          <cell r="AN636">
            <v>15.969999999999999</v>
          </cell>
          <cell r="AO636">
            <v>0</v>
          </cell>
          <cell r="AP636">
            <v>9.4819999999999993</v>
          </cell>
          <cell r="AQ636">
            <v>101.96700000000001</v>
          </cell>
          <cell r="AR636">
            <v>0</v>
          </cell>
          <cell r="AS636">
            <v>131.369</v>
          </cell>
          <cell r="AT636">
            <v>172.14999999999995</v>
          </cell>
          <cell r="AU636" t="str">
            <v>JUN/12</v>
          </cell>
          <cell r="AV636" t="str">
            <v>Frederico Alvarez Perez</v>
          </cell>
        </row>
        <row r="637">
          <cell r="A637" t="str">
            <v>3051/12</v>
          </cell>
          <cell r="B637" t="str">
            <v>Atendimento à Injesplastic</v>
          </cell>
          <cell r="C637" t="str">
            <v>PEP</v>
          </cell>
          <cell r="D637">
            <v>0</v>
          </cell>
          <cell r="E637">
            <v>11.824</v>
          </cell>
          <cell r="F637">
            <v>11.824000000000002</v>
          </cell>
          <cell r="G637">
            <v>11.824</v>
          </cell>
          <cell r="H637">
            <v>11.82399</v>
          </cell>
          <cell r="I637">
            <v>11.824009999999999</v>
          </cell>
          <cell r="J637">
            <v>11.824000000000002</v>
          </cell>
          <cell r="K637">
            <v>11.824009999999999</v>
          </cell>
          <cell r="L637">
            <v>11.82399</v>
          </cell>
          <cell r="M637">
            <v>11.824</v>
          </cell>
          <cell r="N637">
            <v>11.824000000000002</v>
          </cell>
          <cell r="O637">
            <v>11.824</v>
          </cell>
          <cell r="P637">
            <v>59.120000000000005</v>
          </cell>
          <cell r="Q637">
            <v>130.06399999999999</v>
          </cell>
          <cell r="R637">
            <v>0</v>
          </cell>
          <cell r="S637">
            <v>0</v>
          </cell>
          <cell r="T637">
            <v>3.4906100000000002</v>
          </cell>
          <cell r="U637">
            <v>2.2951599999999996</v>
          </cell>
          <cell r="V637">
            <v>12.394120000000001</v>
          </cell>
          <cell r="W637">
            <v>10.289100000000001</v>
          </cell>
          <cell r="X637">
            <v>0</v>
          </cell>
          <cell r="Y637">
            <v>0</v>
          </cell>
          <cell r="Z637">
            <v>0</v>
          </cell>
          <cell r="AA637">
            <v>0</v>
          </cell>
          <cell r="AB637">
            <v>0</v>
          </cell>
          <cell r="AC637">
            <v>0</v>
          </cell>
          <cell r="AD637">
            <v>28.468989999999998</v>
          </cell>
          <cell r="AE637">
            <v>28.468989999999998</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130.06399999999999</v>
          </cell>
          <cell r="AU637" t="str">
            <v>JUN/12</v>
          </cell>
          <cell r="AV637" t="str">
            <v>Atendimento à Injesplastic</v>
          </cell>
        </row>
        <row r="638">
          <cell r="A638" t="str">
            <v>3052/12</v>
          </cell>
          <cell r="B638" t="str">
            <v>Ferramentas e Equipamentos para PN/MT 2012</v>
          </cell>
          <cell r="C638" t="str">
            <v>PEP</v>
          </cell>
          <cell r="D638">
            <v>0</v>
          </cell>
          <cell r="E638">
            <v>0</v>
          </cell>
          <cell r="F638">
            <v>0</v>
          </cell>
          <cell r="G638">
            <v>0</v>
          </cell>
          <cell r="H638">
            <v>16</v>
          </cell>
          <cell r="I638">
            <v>0</v>
          </cell>
          <cell r="J638">
            <v>8</v>
          </cell>
          <cell r="K638">
            <v>18</v>
          </cell>
          <cell r="L638">
            <v>0</v>
          </cell>
          <cell r="M638">
            <v>0</v>
          </cell>
          <cell r="N638">
            <v>0</v>
          </cell>
          <cell r="O638">
            <v>67</v>
          </cell>
          <cell r="P638">
            <v>16</v>
          </cell>
          <cell r="Q638">
            <v>109</v>
          </cell>
          <cell r="R638">
            <v>0</v>
          </cell>
          <cell r="S638">
            <v>0</v>
          </cell>
          <cell r="T638">
            <v>0</v>
          </cell>
          <cell r="U638">
            <v>0</v>
          </cell>
          <cell r="V638">
            <v>0</v>
          </cell>
          <cell r="W638">
            <v>0</v>
          </cell>
          <cell r="X638">
            <v>0</v>
          </cell>
          <cell r="Y638">
            <v>0</v>
          </cell>
          <cell r="Z638">
            <v>0</v>
          </cell>
          <cell r="AA638">
            <v>0</v>
          </cell>
          <cell r="AB638">
            <v>0</v>
          </cell>
          <cell r="AC638">
            <v>0</v>
          </cell>
          <cell r="AD638">
            <v>0</v>
          </cell>
          <cell r="AE638">
            <v>0</v>
          </cell>
          <cell r="AF638">
            <v>0</v>
          </cell>
          <cell r="AG638">
            <v>0</v>
          </cell>
          <cell r="AH638">
            <v>0</v>
          </cell>
          <cell r="AI638">
            <v>0</v>
          </cell>
          <cell r="AJ638">
            <v>75</v>
          </cell>
          <cell r="AK638">
            <v>0</v>
          </cell>
          <cell r="AL638">
            <v>0</v>
          </cell>
          <cell r="AM638">
            <v>0</v>
          </cell>
          <cell r="AN638">
            <v>0</v>
          </cell>
          <cell r="AO638">
            <v>0</v>
          </cell>
          <cell r="AP638">
            <v>0</v>
          </cell>
          <cell r="AQ638">
            <v>16</v>
          </cell>
          <cell r="AR638">
            <v>75</v>
          </cell>
          <cell r="AS638">
            <v>91</v>
          </cell>
          <cell r="AT638">
            <v>93</v>
          </cell>
          <cell r="AU638" t="str">
            <v>JUN/12</v>
          </cell>
          <cell r="AV638" t="str">
            <v>Ferramentas e Equipamentos para PN/MT 2012</v>
          </cell>
        </row>
        <row r="639">
          <cell r="A639" t="str">
            <v>3053/12</v>
          </cell>
          <cell r="B639" t="str">
            <v>Equipamentos de Proteção para a PN/MT 2012</v>
          </cell>
          <cell r="C639" t="str">
            <v>PEP</v>
          </cell>
          <cell r="D639">
            <v>0</v>
          </cell>
          <cell r="E639">
            <v>0</v>
          </cell>
          <cell r="F639">
            <v>0</v>
          </cell>
          <cell r="G639">
            <v>0</v>
          </cell>
          <cell r="H639">
            <v>0</v>
          </cell>
          <cell r="I639">
            <v>66.3</v>
          </cell>
          <cell r="J639">
            <v>0</v>
          </cell>
          <cell r="K639">
            <v>0</v>
          </cell>
          <cell r="L639">
            <v>0</v>
          </cell>
          <cell r="M639">
            <v>702</v>
          </cell>
          <cell r="N639">
            <v>630.70000000000005</v>
          </cell>
          <cell r="O639">
            <v>0</v>
          </cell>
          <cell r="P639">
            <v>66.3</v>
          </cell>
          <cell r="Q639">
            <v>1399</v>
          </cell>
          <cell r="R639">
            <v>0</v>
          </cell>
          <cell r="S639">
            <v>0</v>
          </cell>
          <cell r="T639">
            <v>0</v>
          </cell>
          <cell r="U639">
            <v>0</v>
          </cell>
          <cell r="V639">
            <v>0</v>
          </cell>
          <cell r="W639">
            <v>0</v>
          </cell>
          <cell r="X639">
            <v>0</v>
          </cell>
          <cell r="Y639">
            <v>0</v>
          </cell>
          <cell r="Z639">
            <v>0</v>
          </cell>
          <cell r="AA639">
            <v>0</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58.48</v>
          </cell>
          <cell r="AP639">
            <v>622</v>
          </cell>
          <cell r="AQ639">
            <v>28.56</v>
          </cell>
          <cell r="AR639">
            <v>0</v>
          </cell>
          <cell r="AS639">
            <v>709.04</v>
          </cell>
          <cell r="AT639">
            <v>757</v>
          </cell>
          <cell r="AU639" t="str">
            <v>JUN/12</v>
          </cell>
          <cell r="AV639" t="str">
            <v>Equipamentos de Proteção para a PN/MT 2012</v>
          </cell>
        </row>
        <row r="640">
          <cell r="A640" t="str">
            <v>3054/12</v>
          </cell>
          <cell r="B640" t="str">
            <v>Reforma de Subestações e Linhas de Distribuição</v>
          </cell>
          <cell r="C640" t="str">
            <v>PEP</v>
          </cell>
          <cell r="D640">
            <v>0</v>
          </cell>
          <cell r="E640">
            <v>0</v>
          </cell>
          <cell r="F640">
            <v>355.53785999999997</v>
          </cell>
          <cell r="G640">
            <v>616.19776999999999</v>
          </cell>
          <cell r="H640">
            <v>870.3466699999999</v>
          </cell>
          <cell r="I640">
            <v>1307.9845600000001</v>
          </cell>
          <cell r="J640">
            <v>1391.38663</v>
          </cell>
          <cell r="K640">
            <v>3018.2611099999999</v>
          </cell>
          <cell r="L640">
            <v>1658.0956100000001</v>
          </cell>
          <cell r="M640">
            <v>2826.51215</v>
          </cell>
          <cell r="N640">
            <v>1352.0399699999998</v>
          </cell>
          <cell r="O640">
            <v>952.03996999999993</v>
          </cell>
          <cell r="P640">
            <v>3150.0668600000004</v>
          </cell>
          <cell r="Q640">
            <v>14348.4023</v>
          </cell>
          <cell r="R640">
            <v>0</v>
          </cell>
          <cell r="S640">
            <v>8.6630000000000003</v>
          </cell>
          <cell r="T640">
            <v>3.4846699999999999</v>
          </cell>
          <cell r="U640">
            <v>20.54278</v>
          </cell>
          <cell r="V640">
            <v>542.2026800000001</v>
          </cell>
          <cell r="W640">
            <v>87.15804</v>
          </cell>
          <cell r="X640">
            <v>0</v>
          </cell>
          <cell r="Y640">
            <v>0</v>
          </cell>
          <cell r="Z640">
            <v>0</v>
          </cell>
          <cell r="AA640">
            <v>0</v>
          </cell>
          <cell r="AB640">
            <v>0</v>
          </cell>
          <cell r="AC640">
            <v>0</v>
          </cell>
          <cell r="AD640">
            <v>662.05117000000007</v>
          </cell>
          <cell r="AE640">
            <v>662.05117000000007</v>
          </cell>
          <cell r="AF640">
            <v>0</v>
          </cell>
          <cell r="AG640">
            <v>0</v>
          </cell>
          <cell r="AH640">
            <v>1.0000000000000001E-5</v>
          </cell>
          <cell r="AI640">
            <v>1031.7085800000002</v>
          </cell>
          <cell r="AJ640">
            <v>17.25038</v>
          </cell>
          <cell r="AK640">
            <v>45.76323</v>
          </cell>
          <cell r="AL640">
            <v>0</v>
          </cell>
          <cell r="AM640">
            <v>0</v>
          </cell>
          <cell r="AN640">
            <v>23.4023</v>
          </cell>
          <cell r="AO640">
            <v>0</v>
          </cell>
          <cell r="AP640">
            <v>16.053999999999998</v>
          </cell>
          <cell r="AQ640">
            <v>0</v>
          </cell>
          <cell r="AR640">
            <v>1094.7222000000002</v>
          </cell>
          <cell r="AS640">
            <v>1134.1785000000002</v>
          </cell>
          <cell r="AT640">
            <v>14325</v>
          </cell>
          <cell r="AU640" t="str">
            <v>JUN/12</v>
          </cell>
          <cell r="AV640" t="str">
            <v/>
          </cell>
        </row>
        <row r="641">
          <cell r="A641" t="str">
            <v>3056/12</v>
          </cell>
          <cell r="B641" t="str">
            <v>Reforma de Redes, Blindagem e Equipamentos</v>
          </cell>
          <cell r="C641" t="str">
            <v>PEP</v>
          </cell>
          <cell r="D641">
            <v>870.69475999999997</v>
          </cell>
          <cell r="E641">
            <v>870.69477000000006</v>
          </cell>
          <cell r="F641">
            <v>1043.83563</v>
          </cell>
          <cell r="G641">
            <v>6956.4194100000004</v>
          </cell>
          <cell r="H641">
            <v>6956.4194399999997</v>
          </cell>
          <cell r="I641">
            <v>6956.4194299999999</v>
          </cell>
          <cell r="J641">
            <v>6956.4194100000004</v>
          </cell>
          <cell r="K641">
            <v>6956.4194600000001</v>
          </cell>
          <cell r="L641">
            <v>6956.4194100000004</v>
          </cell>
          <cell r="M641">
            <v>16773.419410000002</v>
          </cell>
          <cell r="N641">
            <v>32586.419450000001</v>
          </cell>
          <cell r="O641">
            <v>6956.4194200000002</v>
          </cell>
          <cell r="P641">
            <v>23654.48344</v>
          </cell>
          <cell r="Q641">
            <v>100840.00000000001</v>
          </cell>
          <cell r="R641">
            <v>0</v>
          </cell>
          <cell r="S641">
            <v>0</v>
          </cell>
          <cell r="T641">
            <v>26.919900000000002</v>
          </cell>
          <cell r="U641">
            <v>3.6692100000000001</v>
          </cell>
          <cell r="V641">
            <v>111.16370999999999</v>
          </cell>
          <cell r="W641">
            <v>6757.8113799999992</v>
          </cell>
          <cell r="X641">
            <v>0</v>
          </cell>
          <cell r="Y641">
            <v>0</v>
          </cell>
          <cell r="Z641">
            <v>0</v>
          </cell>
          <cell r="AA641">
            <v>0</v>
          </cell>
          <cell r="AB641">
            <v>0</v>
          </cell>
          <cell r="AC641">
            <v>0</v>
          </cell>
          <cell r="AD641">
            <v>6899.5641999999998</v>
          </cell>
          <cell r="AE641">
            <v>6899.5641999999998</v>
          </cell>
          <cell r="AF641">
            <v>3.0607600000000001</v>
          </cell>
          <cell r="AG641">
            <v>0</v>
          </cell>
          <cell r="AH641">
            <v>0</v>
          </cell>
          <cell r="AI641">
            <v>0</v>
          </cell>
          <cell r="AJ641">
            <v>140.11364</v>
          </cell>
          <cell r="AK641">
            <v>376.32991000000004</v>
          </cell>
          <cell r="AL641">
            <v>49.612430000000003</v>
          </cell>
          <cell r="AM641">
            <v>26.079369999999997</v>
          </cell>
          <cell r="AN641">
            <v>34.610059999999997</v>
          </cell>
          <cell r="AO641">
            <v>0</v>
          </cell>
          <cell r="AP641">
            <v>0</v>
          </cell>
          <cell r="AQ641">
            <v>433.88702000000001</v>
          </cell>
          <cell r="AR641">
            <v>519.50431000000003</v>
          </cell>
          <cell r="AS641">
            <v>1063.69319</v>
          </cell>
          <cell r="AT641">
            <v>86260</v>
          </cell>
          <cell r="AU641" t="str">
            <v>JUN/12</v>
          </cell>
          <cell r="AV641" t="str">
            <v>Reforma de Redes, Blindagem e Equipamentos</v>
          </cell>
        </row>
        <row r="642">
          <cell r="A642" t="str">
            <v>3057/12</v>
          </cell>
          <cell r="B642" t="str">
            <v>Aquisição de Mobiliário para o COS - PO/GT - 2012</v>
          </cell>
          <cell r="C642" t="str">
            <v>PEP</v>
          </cell>
          <cell r="D642">
            <v>0</v>
          </cell>
          <cell r="E642">
            <v>0</v>
          </cell>
          <cell r="F642">
            <v>0</v>
          </cell>
          <cell r="G642">
            <v>0</v>
          </cell>
          <cell r="H642">
            <v>0</v>
          </cell>
          <cell r="I642">
            <v>0</v>
          </cell>
          <cell r="J642">
            <v>0</v>
          </cell>
          <cell r="K642">
            <v>14</v>
          </cell>
          <cell r="L642">
            <v>0</v>
          </cell>
          <cell r="M642">
            <v>0</v>
          </cell>
          <cell r="N642">
            <v>0</v>
          </cell>
          <cell r="O642">
            <v>0</v>
          </cell>
          <cell r="P642">
            <v>0</v>
          </cell>
          <cell r="Q642">
            <v>14</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14</v>
          </cell>
          <cell r="AU642" t="str">
            <v>JUN/12</v>
          </cell>
          <cell r="AV642" t="str">
            <v>Luiz Eugênio de Araújo</v>
          </cell>
        </row>
        <row r="643">
          <cell r="A643" t="str">
            <v>3058/12</v>
          </cell>
          <cell r="B643" t="str">
            <v>Aquisição de Aparelhos de Ar Condicionado - MT</v>
          </cell>
          <cell r="C643" t="str">
            <v>PEP</v>
          </cell>
          <cell r="D643">
            <v>0</v>
          </cell>
          <cell r="E643">
            <v>0</v>
          </cell>
          <cell r="F643">
            <v>0</v>
          </cell>
          <cell r="G643">
            <v>0</v>
          </cell>
          <cell r="H643">
            <v>0</v>
          </cell>
          <cell r="I643">
            <v>15.9</v>
          </cell>
          <cell r="J643">
            <v>159</v>
          </cell>
          <cell r="K643">
            <v>0</v>
          </cell>
          <cell r="L643">
            <v>0</v>
          </cell>
          <cell r="M643">
            <v>0</v>
          </cell>
          <cell r="N643">
            <v>0</v>
          </cell>
          <cell r="O643">
            <v>0</v>
          </cell>
          <cell r="P643">
            <v>15.9</v>
          </cell>
          <cell r="Q643">
            <v>174.9</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159.5</v>
          </cell>
          <cell r="AM643">
            <v>0</v>
          </cell>
          <cell r="AN643">
            <v>0</v>
          </cell>
          <cell r="AO643">
            <v>0</v>
          </cell>
          <cell r="AP643">
            <v>0</v>
          </cell>
          <cell r="AQ643">
            <v>0</v>
          </cell>
          <cell r="AR643">
            <v>0</v>
          </cell>
          <cell r="AS643">
            <v>159.5</v>
          </cell>
          <cell r="AT643">
            <v>174.9</v>
          </cell>
          <cell r="AU643" t="str">
            <v>JUN/12</v>
          </cell>
          <cell r="AV643" t="str">
            <v/>
          </cell>
        </row>
        <row r="644">
          <cell r="A644" t="str">
            <v>3059/12</v>
          </cell>
          <cell r="B644" t="str">
            <v>Atendimento Toshiba</v>
          </cell>
          <cell r="C644" t="str">
            <v>PEP</v>
          </cell>
          <cell r="D644">
            <v>0</v>
          </cell>
          <cell r="E644">
            <v>0</v>
          </cell>
          <cell r="F644">
            <v>13.791699999999999</v>
          </cell>
          <cell r="G644">
            <v>13.791699999999999</v>
          </cell>
          <cell r="H644">
            <v>13.791699999999999</v>
          </cell>
          <cell r="I644">
            <v>13.791699999999999</v>
          </cell>
          <cell r="J644">
            <v>13.791699999999999</v>
          </cell>
          <cell r="K644">
            <v>13.791699999999999</v>
          </cell>
          <cell r="L644">
            <v>13.791699999999999</v>
          </cell>
          <cell r="M644">
            <v>13.791699999999999</v>
          </cell>
          <cell r="N644">
            <v>13.791699999999999</v>
          </cell>
          <cell r="O644">
            <v>13.791699999999999</v>
          </cell>
          <cell r="P644">
            <v>55.166799999999995</v>
          </cell>
          <cell r="Q644">
            <v>137.91699999999997</v>
          </cell>
          <cell r="R644">
            <v>0</v>
          </cell>
          <cell r="S644">
            <v>0</v>
          </cell>
          <cell r="T644">
            <v>3.4906100000000002</v>
          </cell>
          <cell r="U644">
            <v>3.0602100000000001</v>
          </cell>
          <cell r="V644">
            <v>12.6584</v>
          </cell>
          <cell r="W644">
            <v>16.168579999999999</v>
          </cell>
          <cell r="X644">
            <v>0</v>
          </cell>
          <cell r="Y644">
            <v>0</v>
          </cell>
          <cell r="Z644">
            <v>0</v>
          </cell>
          <cell r="AA644">
            <v>0</v>
          </cell>
          <cell r="AB644">
            <v>0</v>
          </cell>
          <cell r="AC644">
            <v>0</v>
          </cell>
          <cell r="AD644">
            <v>35.377800000000001</v>
          </cell>
          <cell r="AE644">
            <v>35.377800000000001</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137.917</v>
          </cell>
          <cell r="AU644" t="str">
            <v>JUN/12</v>
          </cell>
          <cell r="AV644" t="str">
            <v/>
          </cell>
        </row>
        <row r="645">
          <cell r="A645" t="str">
            <v>3060/12</v>
          </cell>
          <cell r="B645" t="str">
            <v>Sistema de Videomonitoramento em SEs da Transmissão - PO</v>
          </cell>
          <cell r="C645" t="str">
            <v>PEP</v>
          </cell>
          <cell r="D645">
            <v>0</v>
          </cell>
          <cell r="E645">
            <v>0</v>
          </cell>
          <cell r="F645">
            <v>0</v>
          </cell>
          <cell r="G645">
            <v>0</v>
          </cell>
          <cell r="H645">
            <v>0</v>
          </cell>
          <cell r="I645">
            <v>0</v>
          </cell>
          <cell r="J645">
            <v>158.91866000000002</v>
          </cell>
          <cell r="K645">
            <v>158.91866000000002</v>
          </cell>
          <cell r="L645">
            <v>241.96268000000003</v>
          </cell>
          <cell r="M645">
            <v>140.19999999999999</v>
          </cell>
          <cell r="N645">
            <v>0</v>
          </cell>
          <cell r="O645">
            <v>0</v>
          </cell>
          <cell r="P645">
            <v>0</v>
          </cell>
          <cell r="Q645">
            <v>700.00000000000011</v>
          </cell>
          <cell r="R645">
            <v>0</v>
          </cell>
          <cell r="S645">
            <v>0</v>
          </cell>
          <cell r="T645">
            <v>0</v>
          </cell>
          <cell r="U645">
            <v>0</v>
          </cell>
          <cell r="V645">
            <v>0</v>
          </cell>
          <cell r="W645">
            <v>0</v>
          </cell>
          <cell r="X645">
            <v>0</v>
          </cell>
          <cell r="Y645">
            <v>0</v>
          </cell>
          <cell r="Z645">
            <v>0</v>
          </cell>
          <cell r="AA645">
            <v>0</v>
          </cell>
          <cell r="AB645">
            <v>0</v>
          </cell>
          <cell r="AC645">
            <v>0</v>
          </cell>
          <cell r="AD645">
            <v>0</v>
          </cell>
          <cell r="AE645">
            <v>0</v>
          </cell>
          <cell r="AF645">
            <v>0</v>
          </cell>
          <cell r="AG645">
            <v>0</v>
          </cell>
          <cell r="AH645">
            <v>0</v>
          </cell>
          <cell r="AI645">
            <v>0</v>
          </cell>
          <cell r="AJ645">
            <v>0</v>
          </cell>
          <cell r="AK645">
            <v>700</v>
          </cell>
          <cell r="AL645">
            <v>0</v>
          </cell>
          <cell r="AM645">
            <v>0</v>
          </cell>
          <cell r="AN645">
            <v>0</v>
          </cell>
          <cell r="AO645">
            <v>0</v>
          </cell>
          <cell r="AP645">
            <v>0</v>
          </cell>
          <cell r="AQ645">
            <v>0</v>
          </cell>
          <cell r="AR645">
            <v>700</v>
          </cell>
          <cell r="AS645">
            <v>700</v>
          </cell>
          <cell r="AT645">
            <v>700</v>
          </cell>
          <cell r="AU645" t="str">
            <v>JUN/12</v>
          </cell>
          <cell r="AV645" t="str">
            <v>Sistema de Videomonitoramento em SEs da Transmissão - PO</v>
          </cell>
        </row>
        <row r="646">
          <cell r="A646" t="str">
            <v>3061/12</v>
          </cell>
          <cell r="B646" t="str">
            <v>Reforço Emergencial Região de Jacutinga</v>
          </cell>
          <cell r="C646" t="str">
            <v>PEP</v>
          </cell>
          <cell r="D646">
            <v>159.01509000000001</v>
          </cell>
          <cell r="E646">
            <v>159.01506999999998</v>
          </cell>
          <cell r="F646">
            <v>159.01509000000001</v>
          </cell>
          <cell r="G646">
            <v>159.01509000000001</v>
          </cell>
          <cell r="H646">
            <v>159.01506999999998</v>
          </cell>
          <cell r="I646">
            <v>159.01509000000001</v>
          </cell>
          <cell r="J646">
            <v>159.01509000000001</v>
          </cell>
          <cell r="K646">
            <v>159.01506999999998</v>
          </cell>
          <cell r="L646">
            <v>159.01509000000001</v>
          </cell>
          <cell r="M646">
            <v>159.01509000000001</v>
          </cell>
          <cell r="N646">
            <v>159.01506999999998</v>
          </cell>
          <cell r="O646">
            <v>159.01509000000001</v>
          </cell>
          <cell r="P646">
            <v>954.09050000000002</v>
          </cell>
          <cell r="Q646">
            <v>1908.1810000000003</v>
          </cell>
          <cell r="R646">
            <v>0</v>
          </cell>
          <cell r="S646">
            <v>0</v>
          </cell>
          <cell r="T646">
            <v>0</v>
          </cell>
          <cell r="U646">
            <v>13.005929999999999</v>
          </cell>
          <cell r="V646">
            <v>6.1373999999999995</v>
          </cell>
          <cell r="W646">
            <v>2.1509499999999999</v>
          </cell>
          <cell r="X646">
            <v>0</v>
          </cell>
          <cell r="Y646">
            <v>0</v>
          </cell>
          <cell r="Z646">
            <v>0</v>
          </cell>
          <cell r="AA646">
            <v>0</v>
          </cell>
          <cell r="AB646">
            <v>0</v>
          </cell>
          <cell r="AC646">
            <v>0</v>
          </cell>
          <cell r="AD646">
            <v>21.294280000000001</v>
          </cell>
          <cell r="AE646">
            <v>21.294280000000001</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1908.181</v>
          </cell>
          <cell r="AU646" t="str">
            <v>JUN/12</v>
          </cell>
          <cell r="AV646" t="str">
            <v/>
          </cell>
        </row>
        <row r="647">
          <cell r="A647" t="str">
            <v>3062/12</v>
          </cell>
          <cell r="B647" t="str">
            <v>Reforço Emergencial Região de Guanhães</v>
          </cell>
          <cell r="C647" t="str">
            <v>PEP</v>
          </cell>
          <cell r="D647">
            <v>40.519660000000002</v>
          </cell>
          <cell r="E647">
            <v>40.519680000000001</v>
          </cell>
          <cell r="F647">
            <v>40.519660000000002</v>
          </cell>
          <cell r="G647">
            <v>40.519660000000002</v>
          </cell>
          <cell r="H647">
            <v>40.519680000000001</v>
          </cell>
          <cell r="I647">
            <v>40.519660000000002</v>
          </cell>
          <cell r="J647">
            <v>40.519660000000002</v>
          </cell>
          <cell r="K647">
            <v>40.519680000000001</v>
          </cell>
          <cell r="L647">
            <v>40.519660000000002</v>
          </cell>
          <cell r="M647">
            <v>40.519660000000002</v>
          </cell>
          <cell r="N647">
            <v>40.519680000000001</v>
          </cell>
          <cell r="O647">
            <v>40.519660000000002</v>
          </cell>
          <cell r="P647">
            <v>243.11799999999999</v>
          </cell>
          <cell r="Q647">
            <v>486.23599999999999</v>
          </cell>
          <cell r="R647">
            <v>0</v>
          </cell>
          <cell r="S647">
            <v>0</v>
          </cell>
          <cell r="T647">
            <v>0</v>
          </cell>
          <cell r="U647">
            <v>1.5301099999999999</v>
          </cell>
          <cell r="V647">
            <v>12.658399999999999</v>
          </cell>
          <cell r="W647">
            <v>45.920360000000002</v>
          </cell>
          <cell r="X647">
            <v>0</v>
          </cell>
          <cell r="Y647">
            <v>0</v>
          </cell>
          <cell r="Z647">
            <v>0</v>
          </cell>
          <cell r="AA647">
            <v>0</v>
          </cell>
          <cell r="AB647">
            <v>0</v>
          </cell>
          <cell r="AC647">
            <v>0</v>
          </cell>
          <cell r="AD647">
            <v>60.108869999999996</v>
          </cell>
          <cell r="AE647">
            <v>60.108869999999996</v>
          </cell>
          <cell r="AF647">
            <v>0</v>
          </cell>
          <cell r="AG647">
            <v>0</v>
          </cell>
          <cell r="AH647">
            <v>0</v>
          </cell>
          <cell r="AI647">
            <v>0</v>
          </cell>
          <cell r="AJ647">
            <v>0</v>
          </cell>
          <cell r="AK647">
            <v>1.7279100000000001</v>
          </cell>
          <cell r="AL647">
            <v>0</v>
          </cell>
          <cell r="AM647">
            <v>0</v>
          </cell>
          <cell r="AN647">
            <v>0</v>
          </cell>
          <cell r="AO647">
            <v>0</v>
          </cell>
          <cell r="AP647">
            <v>0</v>
          </cell>
          <cell r="AQ647">
            <v>0</v>
          </cell>
          <cell r="AR647">
            <v>1.7279100000000001</v>
          </cell>
          <cell r="AS647">
            <v>1.7279100000000001</v>
          </cell>
          <cell r="AT647">
            <v>486.23599999999999</v>
          </cell>
          <cell r="AU647" t="str">
            <v>JUN/12</v>
          </cell>
          <cell r="AV647" t="str">
            <v/>
          </cell>
        </row>
        <row r="648">
          <cell r="A648" t="str">
            <v>3063/12</v>
          </cell>
          <cell r="B648" t="str">
            <v>Reforço Emergencial Região de São Francisco de Paula</v>
          </cell>
          <cell r="C648" t="str">
            <v>PEP</v>
          </cell>
          <cell r="D648">
            <v>0</v>
          </cell>
          <cell r="E648">
            <v>0</v>
          </cell>
          <cell r="F648">
            <v>10</v>
          </cell>
          <cell r="G648">
            <v>10</v>
          </cell>
          <cell r="H648">
            <v>10</v>
          </cell>
          <cell r="I648">
            <v>10</v>
          </cell>
          <cell r="J648">
            <v>10</v>
          </cell>
          <cell r="K648">
            <v>10</v>
          </cell>
          <cell r="L648">
            <v>10</v>
          </cell>
          <cell r="M648">
            <v>10</v>
          </cell>
          <cell r="N648">
            <v>10</v>
          </cell>
          <cell r="O648">
            <v>10</v>
          </cell>
          <cell r="P648">
            <v>40</v>
          </cell>
          <cell r="Q648">
            <v>99.999999999999986</v>
          </cell>
          <cell r="R648">
            <v>0</v>
          </cell>
          <cell r="S648">
            <v>0</v>
          </cell>
          <cell r="T648">
            <v>0</v>
          </cell>
          <cell r="U648">
            <v>1.5301099999999999</v>
          </cell>
          <cell r="V648">
            <v>0</v>
          </cell>
          <cell r="W648">
            <v>0</v>
          </cell>
          <cell r="X648">
            <v>0</v>
          </cell>
          <cell r="Y648">
            <v>0</v>
          </cell>
          <cell r="Z648">
            <v>0</v>
          </cell>
          <cell r="AA648">
            <v>0</v>
          </cell>
          <cell r="AB648">
            <v>0</v>
          </cell>
          <cell r="AC648">
            <v>0</v>
          </cell>
          <cell r="AD648">
            <v>1.5301099999999999</v>
          </cell>
          <cell r="AE648">
            <v>1.5301099999999999</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100</v>
          </cell>
          <cell r="AU648" t="str">
            <v>JUN/12</v>
          </cell>
          <cell r="AV648" t="str">
            <v/>
          </cell>
        </row>
        <row r="649">
          <cell r="A649" t="str">
            <v>3064/12</v>
          </cell>
          <cell r="B649" t="str">
            <v>Reforço Emergencial Região de Ponte Nova</v>
          </cell>
          <cell r="C649" t="str">
            <v>PEP</v>
          </cell>
          <cell r="D649">
            <v>0</v>
          </cell>
          <cell r="E649">
            <v>0</v>
          </cell>
          <cell r="F649">
            <v>0</v>
          </cell>
          <cell r="G649">
            <v>0</v>
          </cell>
          <cell r="H649">
            <v>3.4522900000000001</v>
          </cell>
          <cell r="I649">
            <v>34.794260000000001</v>
          </cell>
          <cell r="J649">
            <v>64.825160000000011</v>
          </cell>
          <cell r="K649">
            <v>78.038779999999988</v>
          </cell>
          <cell r="L649">
            <v>576.05731000000003</v>
          </cell>
          <cell r="M649">
            <v>264.54456999999996</v>
          </cell>
          <cell r="N649">
            <v>233.3124</v>
          </cell>
          <cell r="O649">
            <v>60.020230000000005</v>
          </cell>
          <cell r="P649">
            <v>38.246549999999999</v>
          </cell>
          <cell r="Q649">
            <v>1315.0450000000001</v>
          </cell>
          <cell r="R649">
            <v>0</v>
          </cell>
          <cell r="S649">
            <v>0</v>
          </cell>
          <cell r="T649">
            <v>0</v>
          </cell>
          <cell r="U649">
            <v>0</v>
          </cell>
          <cell r="V649">
            <v>3.4522900000000001</v>
          </cell>
          <cell r="W649">
            <v>3.4909400000000002</v>
          </cell>
          <cell r="X649">
            <v>0</v>
          </cell>
          <cell r="Y649">
            <v>0</v>
          </cell>
          <cell r="Z649">
            <v>0</v>
          </cell>
          <cell r="AA649">
            <v>0</v>
          </cell>
          <cell r="AB649">
            <v>0</v>
          </cell>
          <cell r="AC649">
            <v>0</v>
          </cell>
          <cell r="AD649">
            <v>6.9432299999999998</v>
          </cell>
          <cell r="AE649">
            <v>6.9432299999999998</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1315.0450000000001</v>
          </cell>
          <cell r="AU649" t="str">
            <v>JUN/12</v>
          </cell>
          <cell r="AV649" t="str">
            <v/>
          </cell>
        </row>
        <row r="650">
          <cell r="A650" t="str">
            <v>3065/12</v>
          </cell>
          <cell r="B650" t="str">
            <v>Aquisição de Câmeras Fotográficas PN/MT</v>
          </cell>
          <cell r="C650" t="str">
            <v>PEP</v>
          </cell>
          <cell r="D650">
            <v>0</v>
          </cell>
          <cell r="E650">
            <v>0</v>
          </cell>
          <cell r="F650">
            <v>0</v>
          </cell>
          <cell r="G650">
            <v>0</v>
          </cell>
          <cell r="H650">
            <v>0</v>
          </cell>
          <cell r="I650">
            <v>3.5640000000000001</v>
          </cell>
          <cell r="J650">
            <v>0</v>
          </cell>
          <cell r="K650">
            <v>0</v>
          </cell>
          <cell r="L650">
            <v>3</v>
          </cell>
          <cell r="M650">
            <v>19.8</v>
          </cell>
          <cell r="N650">
            <v>0</v>
          </cell>
          <cell r="O650">
            <v>8.6639999999999997</v>
          </cell>
          <cell r="P650">
            <v>3.5640000000000001</v>
          </cell>
          <cell r="Q650">
            <v>35.027999999999999</v>
          </cell>
          <cell r="R650">
            <v>0</v>
          </cell>
          <cell r="S650">
            <v>0</v>
          </cell>
          <cell r="T650">
            <v>0</v>
          </cell>
          <cell r="U650">
            <v>0</v>
          </cell>
          <cell r="V650">
            <v>0</v>
          </cell>
          <cell r="W650">
            <v>0</v>
          </cell>
          <cell r="X650">
            <v>0</v>
          </cell>
          <cell r="Y650">
            <v>0</v>
          </cell>
          <cell r="Z650">
            <v>0</v>
          </cell>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17.247500000000002</v>
          </cell>
          <cell r="AO650">
            <v>0</v>
          </cell>
          <cell r="AP650">
            <v>0</v>
          </cell>
          <cell r="AQ650">
            <v>5.6639999999999997</v>
          </cell>
          <cell r="AR650">
            <v>0</v>
          </cell>
          <cell r="AS650">
            <v>22.911500000000004</v>
          </cell>
          <cell r="AT650">
            <v>26.363999999999997</v>
          </cell>
          <cell r="AU650" t="str">
            <v>JUN/12</v>
          </cell>
          <cell r="AV650" t="str">
            <v>Aquisição de Câmeras Fotográficas PN/MT</v>
          </cell>
        </row>
        <row r="651">
          <cell r="A651" t="str">
            <v>3066/12</v>
          </cell>
          <cell r="B651" t="str">
            <v>Atendimento Kinross</v>
          </cell>
          <cell r="C651" t="str">
            <v>PEP</v>
          </cell>
          <cell r="D651">
            <v>0</v>
          </cell>
          <cell r="E651">
            <v>0</v>
          </cell>
          <cell r="F651">
            <v>37.582500000000003</v>
          </cell>
          <cell r="G651">
            <v>37.582500000000003</v>
          </cell>
          <cell r="H651">
            <v>37.582500000000003</v>
          </cell>
          <cell r="I651">
            <v>37.582500000000003</v>
          </cell>
          <cell r="J651">
            <v>37.582500000000003</v>
          </cell>
          <cell r="K651">
            <v>37.582500000000003</v>
          </cell>
          <cell r="L651">
            <v>37.582500000000003</v>
          </cell>
          <cell r="M651">
            <v>37.582500000000003</v>
          </cell>
          <cell r="N651">
            <v>37.582500000000003</v>
          </cell>
          <cell r="O651">
            <v>37.582500000000003</v>
          </cell>
          <cell r="P651">
            <v>150.33000000000001</v>
          </cell>
          <cell r="Q651">
            <v>375.82499999999993</v>
          </cell>
          <cell r="R651">
            <v>0</v>
          </cell>
          <cell r="S651">
            <v>0</v>
          </cell>
          <cell r="T651">
            <v>0</v>
          </cell>
          <cell r="U651">
            <v>0</v>
          </cell>
          <cell r="V651">
            <v>5.5629600000000003</v>
          </cell>
          <cell r="W651">
            <v>10.46907</v>
          </cell>
          <cell r="X651">
            <v>0</v>
          </cell>
          <cell r="Y651">
            <v>0</v>
          </cell>
          <cell r="Z651">
            <v>0</v>
          </cell>
          <cell r="AA651">
            <v>0</v>
          </cell>
          <cell r="AB651">
            <v>0</v>
          </cell>
          <cell r="AC651">
            <v>0</v>
          </cell>
          <cell r="AD651">
            <v>16.032029999999999</v>
          </cell>
          <cell r="AE651">
            <v>16.032029999999999</v>
          </cell>
          <cell r="AF651">
            <v>0</v>
          </cell>
          <cell r="AG651">
            <v>0</v>
          </cell>
          <cell r="AH651">
            <v>0</v>
          </cell>
          <cell r="AI651">
            <v>0</v>
          </cell>
          <cell r="AJ651">
            <v>0</v>
          </cell>
          <cell r="AK651">
            <v>0</v>
          </cell>
          <cell r="AL651">
            <v>17.703020000000002</v>
          </cell>
          <cell r="AM651">
            <v>0</v>
          </cell>
          <cell r="AN651">
            <v>0</v>
          </cell>
          <cell r="AO651">
            <v>0</v>
          </cell>
          <cell r="AP651">
            <v>0</v>
          </cell>
          <cell r="AQ651">
            <v>0</v>
          </cell>
          <cell r="AR651">
            <v>0</v>
          </cell>
          <cell r="AS651">
            <v>17.703020000000002</v>
          </cell>
          <cell r="AT651">
            <v>375.82499999999999</v>
          </cell>
          <cell r="AU651" t="str">
            <v>JUN/12</v>
          </cell>
          <cell r="AV651" t="str">
            <v/>
          </cell>
        </row>
        <row r="652">
          <cell r="A652" t="str">
            <v>3067/12</v>
          </cell>
          <cell r="B652" t="str">
            <v>Religadores para Compor a Reserva Técnica da Transmissão</v>
          </cell>
          <cell r="C652" t="str">
            <v>PEP</v>
          </cell>
          <cell r="D652">
            <v>0</v>
          </cell>
          <cell r="E652">
            <v>0</v>
          </cell>
          <cell r="F652">
            <v>0</v>
          </cell>
          <cell r="G652">
            <v>0</v>
          </cell>
          <cell r="H652">
            <v>0</v>
          </cell>
          <cell r="I652">
            <v>0</v>
          </cell>
          <cell r="J652">
            <v>0</v>
          </cell>
          <cell r="K652">
            <v>0</v>
          </cell>
          <cell r="L652">
            <v>0</v>
          </cell>
          <cell r="M652">
            <v>154</v>
          </cell>
          <cell r="N652">
            <v>0</v>
          </cell>
          <cell r="O652">
            <v>0</v>
          </cell>
          <cell r="P652">
            <v>0</v>
          </cell>
          <cell r="Q652">
            <v>154</v>
          </cell>
          <cell r="R652">
            <v>0</v>
          </cell>
          <cell r="S652">
            <v>0</v>
          </cell>
          <cell r="T652">
            <v>0</v>
          </cell>
          <cell r="U652">
            <v>0</v>
          </cell>
          <cell r="V652">
            <v>0</v>
          </cell>
          <cell r="W652">
            <v>0</v>
          </cell>
          <cell r="X652">
            <v>0</v>
          </cell>
          <cell r="Y652">
            <v>0</v>
          </cell>
          <cell r="Z652">
            <v>0</v>
          </cell>
          <cell r="AA652">
            <v>0</v>
          </cell>
          <cell r="AB652">
            <v>0</v>
          </cell>
          <cell r="AC652">
            <v>0</v>
          </cell>
          <cell r="AD652">
            <v>0</v>
          </cell>
          <cell r="AE652">
            <v>0</v>
          </cell>
          <cell r="AF652">
            <v>0</v>
          </cell>
          <cell r="AG652">
            <v>0</v>
          </cell>
          <cell r="AH652">
            <v>0</v>
          </cell>
          <cell r="AI652">
            <v>0</v>
          </cell>
          <cell r="AJ652">
            <v>0</v>
          </cell>
          <cell r="AK652">
            <v>0</v>
          </cell>
          <cell r="AL652">
            <v>0</v>
          </cell>
          <cell r="AM652">
            <v>0</v>
          </cell>
          <cell r="AN652">
            <v>0</v>
          </cell>
          <cell r="AO652">
            <v>0</v>
          </cell>
          <cell r="AP652">
            <v>116.42602000000001</v>
          </cell>
          <cell r="AQ652">
            <v>0</v>
          </cell>
          <cell r="AR652">
            <v>0</v>
          </cell>
          <cell r="AS652">
            <v>116.42602000000001</v>
          </cell>
          <cell r="AT652">
            <v>154</v>
          </cell>
          <cell r="AU652" t="str">
            <v>JUN/12</v>
          </cell>
          <cell r="AV652" t="str">
            <v>Religadores para Compor a Reserva Técnica da Transmissão</v>
          </cell>
        </row>
        <row r="653">
          <cell r="A653" t="str">
            <v>3068/12</v>
          </cell>
          <cell r="B653" t="str">
            <v>Aquisição de Equipamentos para o PCSA - PN/MT 2012</v>
          </cell>
          <cell r="C653" t="str">
            <v>PEP</v>
          </cell>
          <cell r="D653">
            <v>0</v>
          </cell>
          <cell r="E653">
            <v>0</v>
          </cell>
          <cell r="F653">
            <v>0</v>
          </cell>
          <cell r="G653">
            <v>0</v>
          </cell>
          <cell r="H653">
            <v>0</v>
          </cell>
          <cell r="I653">
            <v>6</v>
          </cell>
          <cell r="J653">
            <v>0</v>
          </cell>
          <cell r="K653">
            <v>0</v>
          </cell>
          <cell r="L653">
            <v>0</v>
          </cell>
          <cell r="M653">
            <v>1193.22</v>
          </cell>
          <cell r="N653">
            <v>27</v>
          </cell>
          <cell r="O653">
            <v>0</v>
          </cell>
          <cell r="P653">
            <v>6</v>
          </cell>
          <cell r="Q653">
            <v>1226.22</v>
          </cell>
          <cell r="R653">
            <v>0</v>
          </cell>
          <cell r="S653">
            <v>0</v>
          </cell>
          <cell r="T653">
            <v>0</v>
          </cell>
          <cell r="U653">
            <v>0</v>
          </cell>
          <cell r="V653">
            <v>0</v>
          </cell>
          <cell r="W653">
            <v>0</v>
          </cell>
          <cell r="X653">
            <v>0</v>
          </cell>
          <cell r="Y653">
            <v>0</v>
          </cell>
          <cell r="Z653">
            <v>0</v>
          </cell>
          <cell r="AA653">
            <v>0</v>
          </cell>
          <cell r="AB653">
            <v>0</v>
          </cell>
          <cell r="AC653">
            <v>0</v>
          </cell>
          <cell r="AD653">
            <v>0</v>
          </cell>
          <cell r="AE653">
            <v>0</v>
          </cell>
          <cell r="AF653">
            <v>0</v>
          </cell>
          <cell r="AG653">
            <v>0</v>
          </cell>
          <cell r="AH653">
            <v>0</v>
          </cell>
          <cell r="AI653">
            <v>0</v>
          </cell>
          <cell r="AJ653">
            <v>0</v>
          </cell>
          <cell r="AK653">
            <v>0</v>
          </cell>
          <cell r="AL653">
            <v>0</v>
          </cell>
          <cell r="AM653">
            <v>0</v>
          </cell>
          <cell r="AN653">
            <v>0</v>
          </cell>
          <cell r="AO653">
            <v>1118.63149</v>
          </cell>
          <cell r="AP653">
            <v>0</v>
          </cell>
          <cell r="AQ653">
            <v>48.592999999999996</v>
          </cell>
          <cell r="AR653">
            <v>0</v>
          </cell>
          <cell r="AS653">
            <v>1167.2244900000001</v>
          </cell>
          <cell r="AT653">
            <v>1226.22</v>
          </cell>
          <cell r="AU653" t="str">
            <v>JUN/12</v>
          </cell>
          <cell r="AV653" t="str">
            <v>Luiz Henrique Silva Duarte</v>
          </cell>
        </row>
        <row r="654">
          <cell r="A654" t="str">
            <v>3069/12</v>
          </cell>
          <cell r="B654" t="str">
            <v>Ferramentas e Equipamentos - PN/MT - Parte 2 - 2012</v>
          </cell>
          <cell r="C654" t="str">
            <v>PEP</v>
          </cell>
          <cell r="D654">
            <v>0</v>
          </cell>
          <cell r="E654">
            <v>0</v>
          </cell>
          <cell r="F654">
            <v>0</v>
          </cell>
          <cell r="G654">
            <v>0</v>
          </cell>
          <cell r="H654">
            <v>0</v>
          </cell>
          <cell r="I654">
            <v>44.5</v>
          </cell>
          <cell r="J654">
            <v>0</v>
          </cell>
          <cell r="K654">
            <v>63</v>
          </cell>
          <cell r="L654">
            <v>0</v>
          </cell>
          <cell r="M654">
            <v>165</v>
          </cell>
          <cell r="N654">
            <v>130</v>
          </cell>
          <cell r="O654">
            <v>0</v>
          </cell>
          <cell r="P654">
            <v>44.5</v>
          </cell>
          <cell r="Q654">
            <v>402.5</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231.91239999999999</v>
          </cell>
          <cell r="AN654">
            <v>57.2</v>
          </cell>
          <cell r="AO654">
            <v>0</v>
          </cell>
          <cell r="AP654">
            <v>0</v>
          </cell>
          <cell r="AQ654">
            <v>0</v>
          </cell>
          <cell r="AR654">
            <v>0</v>
          </cell>
          <cell r="AS654">
            <v>289.11239999999998</v>
          </cell>
          <cell r="AT654">
            <v>339.5</v>
          </cell>
          <cell r="AU654" t="str">
            <v>JUN/12</v>
          </cell>
          <cell r="AV654" t="str">
            <v>Ferramentas e Equipamentos - PN/MT - Parte 2 - 2012</v>
          </cell>
        </row>
        <row r="655">
          <cell r="A655" t="str">
            <v>3073/12</v>
          </cell>
          <cell r="B655" t="str">
            <v>Atendimento Intercast</v>
          </cell>
          <cell r="C655" t="str">
            <v>PEP</v>
          </cell>
          <cell r="D655">
            <v>0</v>
          </cell>
          <cell r="E655">
            <v>0</v>
          </cell>
          <cell r="F655">
            <v>51.428400000000003</v>
          </cell>
          <cell r="G655">
            <v>51.428400000000003</v>
          </cell>
          <cell r="H655">
            <v>51.42841</v>
          </cell>
          <cell r="I655">
            <v>51.42839</v>
          </cell>
          <cell r="J655">
            <v>51.42841</v>
          </cell>
          <cell r="K655">
            <v>51.42839</v>
          </cell>
          <cell r="L655">
            <v>51.428400000000003</v>
          </cell>
          <cell r="M655">
            <v>51.428400000000003</v>
          </cell>
          <cell r="N655">
            <v>51.42841</v>
          </cell>
          <cell r="O655">
            <v>51.42839</v>
          </cell>
          <cell r="P655">
            <v>205.71360000000001</v>
          </cell>
          <cell r="Q655">
            <v>514.28399999999988</v>
          </cell>
          <cell r="R655">
            <v>0</v>
          </cell>
          <cell r="S655">
            <v>0</v>
          </cell>
          <cell r="T655">
            <v>0</v>
          </cell>
          <cell r="U655">
            <v>0</v>
          </cell>
          <cell r="V655">
            <v>2.01586</v>
          </cell>
          <cell r="W655">
            <v>6.0368199999999996</v>
          </cell>
          <cell r="X655">
            <v>0</v>
          </cell>
          <cell r="Y655">
            <v>0</v>
          </cell>
          <cell r="Z655">
            <v>0</v>
          </cell>
          <cell r="AA655">
            <v>0</v>
          </cell>
          <cell r="AB655">
            <v>0</v>
          </cell>
          <cell r="AC655">
            <v>0</v>
          </cell>
          <cell r="AD655">
            <v>8.0526799999999987</v>
          </cell>
          <cell r="AE655">
            <v>8.0526799999999987</v>
          </cell>
          <cell r="AF655">
            <v>0</v>
          </cell>
          <cell r="AG655">
            <v>0</v>
          </cell>
          <cell r="AH655">
            <v>0</v>
          </cell>
          <cell r="AI655">
            <v>0</v>
          </cell>
          <cell r="AJ655">
            <v>0</v>
          </cell>
          <cell r="AK655">
            <v>0</v>
          </cell>
          <cell r="AL655">
            <v>0</v>
          </cell>
          <cell r="AM655">
            <v>0</v>
          </cell>
          <cell r="AN655">
            <v>0</v>
          </cell>
          <cell r="AO655">
            <v>0</v>
          </cell>
          <cell r="AP655">
            <v>0</v>
          </cell>
          <cell r="AQ655">
            <v>0</v>
          </cell>
          <cell r="AR655">
            <v>0</v>
          </cell>
          <cell r="AS655">
            <v>0</v>
          </cell>
          <cell r="AT655">
            <v>514.28399999999999</v>
          </cell>
          <cell r="AU655" t="str">
            <v>JUN/12</v>
          </cell>
          <cell r="AV655" t="str">
            <v>Atendimento Intercast</v>
          </cell>
        </row>
        <row r="656">
          <cell r="A656" t="str">
            <v>3075/12</v>
          </cell>
          <cell r="B656" t="str">
            <v>Aquisição de Equipamentos Gerais para DGT - 2012</v>
          </cell>
          <cell r="C656" t="str">
            <v>PEP</v>
          </cell>
          <cell r="D656">
            <v>0</v>
          </cell>
          <cell r="E656">
            <v>0</v>
          </cell>
          <cell r="F656">
            <v>0</v>
          </cell>
          <cell r="G656">
            <v>0</v>
          </cell>
          <cell r="H656">
            <v>0</v>
          </cell>
          <cell r="I656">
            <v>0.44</v>
          </cell>
          <cell r="J656">
            <v>6</v>
          </cell>
          <cell r="K656">
            <v>8.56</v>
          </cell>
          <cell r="L656">
            <v>6</v>
          </cell>
          <cell r="M656">
            <v>0</v>
          </cell>
          <cell r="N656">
            <v>0</v>
          </cell>
          <cell r="O656">
            <v>0</v>
          </cell>
          <cell r="P656">
            <v>0.44</v>
          </cell>
          <cell r="Q656">
            <v>21.000000000000004</v>
          </cell>
          <cell r="R656">
            <v>0</v>
          </cell>
          <cell r="S656">
            <v>0</v>
          </cell>
          <cell r="T656">
            <v>0</v>
          </cell>
          <cell r="U656">
            <v>0</v>
          </cell>
          <cell r="V656">
            <v>0</v>
          </cell>
          <cell r="W656">
            <v>0.44</v>
          </cell>
          <cell r="X656">
            <v>0</v>
          </cell>
          <cell r="Y656">
            <v>0</v>
          </cell>
          <cell r="Z656">
            <v>0</v>
          </cell>
          <cell r="AA656">
            <v>0</v>
          </cell>
          <cell r="AB656">
            <v>0</v>
          </cell>
          <cell r="AC656">
            <v>0</v>
          </cell>
          <cell r="AD656">
            <v>0.44</v>
          </cell>
          <cell r="AE656">
            <v>0.44</v>
          </cell>
          <cell r="AF656">
            <v>0</v>
          </cell>
          <cell r="AG656">
            <v>0</v>
          </cell>
          <cell r="AH656">
            <v>0</v>
          </cell>
          <cell r="AI656">
            <v>0</v>
          </cell>
          <cell r="AJ656">
            <v>0</v>
          </cell>
          <cell r="AK656">
            <v>0</v>
          </cell>
          <cell r="AL656">
            <v>0</v>
          </cell>
          <cell r="AM656">
            <v>7</v>
          </cell>
          <cell r="AN656">
            <v>11.2</v>
          </cell>
          <cell r="AO656">
            <v>0</v>
          </cell>
          <cell r="AP656">
            <v>0</v>
          </cell>
          <cell r="AQ656">
            <v>0</v>
          </cell>
          <cell r="AR656">
            <v>0</v>
          </cell>
          <cell r="AS656">
            <v>18.2</v>
          </cell>
          <cell r="AT656">
            <v>21</v>
          </cell>
          <cell r="AU656" t="str">
            <v>JUN/12</v>
          </cell>
          <cell r="AV656" t="str">
            <v>Hebert dos Santos Novaes</v>
          </cell>
        </row>
        <row r="657">
          <cell r="A657" t="str">
            <v>3076/12</v>
          </cell>
          <cell r="B657" t="str">
            <v xml:space="preserve">Regulação, Automação e Proteção Usinas </v>
          </cell>
          <cell r="C657" t="str">
            <v>PEP</v>
          </cell>
          <cell r="D657">
            <v>0</v>
          </cell>
          <cell r="E657">
            <v>0</v>
          </cell>
          <cell r="F657">
            <v>0</v>
          </cell>
          <cell r="G657">
            <v>29.452500000000001</v>
          </cell>
          <cell r="H657">
            <v>3.71</v>
          </cell>
          <cell r="I657">
            <v>1.284</v>
          </cell>
          <cell r="J657">
            <v>0</v>
          </cell>
          <cell r="K657">
            <v>0</v>
          </cell>
          <cell r="L657">
            <v>0</v>
          </cell>
          <cell r="M657">
            <v>0</v>
          </cell>
          <cell r="N657">
            <v>0</v>
          </cell>
          <cell r="O657">
            <v>657.02583000000004</v>
          </cell>
          <cell r="P657">
            <v>34.4465</v>
          </cell>
          <cell r="Q657">
            <v>691.47232999999994</v>
          </cell>
          <cell r="R657">
            <v>0</v>
          </cell>
          <cell r="S657">
            <v>0</v>
          </cell>
          <cell r="T657">
            <v>0</v>
          </cell>
          <cell r="U657">
            <v>29.452500000000001</v>
          </cell>
          <cell r="V657">
            <v>3.71</v>
          </cell>
          <cell r="W657">
            <v>3.1444100000000001</v>
          </cell>
          <cell r="X657">
            <v>0</v>
          </cell>
          <cell r="Y657">
            <v>0</v>
          </cell>
          <cell r="Z657">
            <v>0</v>
          </cell>
          <cell r="AA657">
            <v>0</v>
          </cell>
          <cell r="AB657">
            <v>0</v>
          </cell>
          <cell r="AC657">
            <v>0</v>
          </cell>
          <cell r="AD657">
            <v>36.306909999999995</v>
          </cell>
          <cell r="AE657">
            <v>36.306909999999995</v>
          </cell>
          <cell r="AF657">
            <v>0</v>
          </cell>
          <cell r="AG657">
            <v>0</v>
          </cell>
          <cell r="AH657">
            <v>0</v>
          </cell>
          <cell r="AI657">
            <v>0</v>
          </cell>
          <cell r="AJ657">
            <v>0</v>
          </cell>
          <cell r="AK657">
            <v>0</v>
          </cell>
          <cell r="AL657">
            <v>0</v>
          </cell>
          <cell r="AM657">
            <v>0</v>
          </cell>
          <cell r="AN657">
            <v>0</v>
          </cell>
          <cell r="AO657">
            <v>0</v>
          </cell>
          <cell r="AP657">
            <v>0</v>
          </cell>
          <cell r="AQ657">
            <v>0</v>
          </cell>
          <cell r="AR657">
            <v>0</v>
          </cell>
          <cell r="AS657">
            <v>0</v>
          </cell>
          <cell r="AT657">
            <v>691.47232999999994</v>
          </cell>
          <cell r="AU657" t="str">
            <v>JUN/12</v>
          </cell>
          <cell r="AV657" t="str">
            <v>Regulação, Automação e Proteção Usinas</v>
          </cell>
        </row>
        <row r="658">
          <cell r="A658" t="str">
            <v>3077/12</v>
          </cell>
          <cell r="B658" t="str">
            <v>Aquisição de Ar Condicionado para PN/MT - Uberaba</v>
          </cell>
          <cell r="C658" t="str">
            <v>PEP</v>
          </cell>
          <cell r="D658">
            <v>0</v>
          </cell>
          <cell r="E658">
            <v>0</v>
          </cell>
          <cell r="F658">
            <v>0</v>
          </cell>
          <cell r="G658">
            <v>0</v>
          </cell>
          <cell r="H658">
            <v>0</v>
          </cell>
          <cell r="I658">
            <v>0</v>
          </cell>
          <cell r="J658">
            <v>0</v>
          </cell>
          <cell r="K658">
            <v>0</v>
          </cell>
          <cell r="L658">
            <v>0</v>
          </cell>
          <cell r="M658">
            <v>1.8</v>
          </cell>
          <cell r="N658">
            <v>0</v>
          </cell>
          <cell r="O658">
            <v>1.77</v>
          </cell>
          <cell r="P658">
            <v>0</v>
          </cell>
          <cell r="Q658">
            <v>3.5700000000000003</v>
          </cell>
          <cell r="R658">
            <v>0</v>
          </cell>
          <cell r="S658">
            <v>0</v>
          </cell>
          <cell r="T658">
            <v>0</v>
          </cell>
          <cell r="U658">
            <v>0</v>
          </cell>
          <cell r="V658">
            <v>0</v>
          </cell>
          <cell r="W658">
            <v>0</v>
          </cell>
          <cell r="X658">
            <v>0</v>
          </cell>
          <cell r="Y658">
            <v>0</v>
          </cell>
          <cell r="Z658">
            <v>0</v>
          </cell>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1.77</v>
          </cell>
          <cell r="AR658">
            <v>0</v>
          </cell>
          <cell r="AS658">
            <v>1.77</v>
          </cell>
          <cell r="AT658">
            <v>1.8</v>
          </cell>
          <cell r="AU658" t="str">
            <v>JUN/12</v>
          </cell>
          <cell r="AV658" t="str">
            <v>Aquisição de Ar Condicionado para PN/MT - Uberaba</v>
          </cell>
        </row>
        <row r="659">
          <cell r="A659" t="str">
            <v>3078/12</v>
          </cell>
          <cell r="B659" t="str">
            <v>Atendimento à Samarco</v>
          </cell>
          <cell r="C659" t="str">
            <v>PEP</v>
          </cell>
          <cell r="D659">
            <v>0</v>
          </cell>
          <cell r="E659">
            <v>0</v>
          </cell>
          <cell r="F659">
            <v>0</v>
          </cell>
          <cell r="G659">
            <v>14.617609999999999</v>
          </cell>
          <cell r="H659">
            <v>7.0612500000000002</v>
          </cell>
          <cell r="I659">
            <v>221.31646000000001</v>
          </cell>
          <cell r="J659">
            <v>221.31647000000001</v>
          </cell>
          <cell r="K659">
            <v>102.96290999999999</v>
          </cell>
          <cell r="L659">
            <v>102.96289999999999</v>
          </cell>
          <cell r="M659">
            <v>102.96290999999999</v>
          </cell>
          <cell r="N659">
            <v>102.96292</v>
          </cell>
          <cell r="O659">
            <v>2424.7000199999998</v>
          </cell>
          <cell r="P659">
            <v>242.99532000000002</v>
          </cell>
          <cell r="Q659">
            <v>3300.8634499999998</v>
          </cell>
          <cell r="R659">
            <v>0</v>
          </cell>
          <cell r="S659">
            <v>0</v>
          </cell>
          <cell r="T659">
            <v>0</v>
          </cell>
          <cell r="U659">
            <v>2.2951599999999996</v>
          </cell>
          <cell r="V659">
            <v>7.0612499999999994</v>
          </cell>
          <cell r="W659">
            <v>5.2325699999999999</v>
          </cell>
          <cell r="X659">
            <v>0</v>
          </cell>
          <cell r="Y659">
            <v>0</v>
          </cell>
          <cell r="Z659">
            <v>0</v>
          </cell>
          <cell r="AA659">
            <v>0</v>
          </cell>
          <cell r="AB659">
            <v>0</v>
          </cell>
          <cell r="AC659">
            <v>0</v>
          </cell>
          <cell r="AD659">
            <v>14.588979999999999</v>
          </cell>
          <cell r="AE659">
            <v>14.588979999999999</v>
          </cell>
          <cell r="AF659">
            <v>0</v>
          </cell>
          <cell r="AG659">
            <v>0</v>
          </cell>
          <cell r="AH659">
            <v>0</v>
          </cell>
          <cell r="AI659">
            <v>12.32245</v>
          </cell>
          <cell r="AJ659">
            <v>0</v>
          </cell>
          <cell r="AK659">
            <v>0</v>
          </cell>
          <cell r="AL659">
            <v>0</v>
          </cell>
          <cell r="AM659">
            <v>0</v>
          </cell>
          <cell r="AN659">
            <v>0</v>
          </cell>
          <cell r="AO659">
            <v>0</v>
          </cell>
          <cell r="AP659">
            <v>0</v>
          </cell>
          <cell r="AQ659">
            <v>729.75603000000001</v>
          </cell>
          <cell r="AR659">
            <v>12.32245</v>
          </cell>
          <cell r="AS659">
            <v>742.07848000000001</v>
          </cell>
          <cell r="AT659">
            <v>3288.5409999999997</v>
          </cell>
          <cell r="AU659" t="str">
            <v>JUN/12</v>
          </cell>
          <cell r="AV659" t="str">
            <v>Atendimento à Samarco</v>
          </cell>
        </row>
        <row r="660">
          <cell r="A660" t="str">
            <v>3079/12</v>
          </cell>
          <cell r="B660" t="str">
            <v>Banco de Dados de Rede</v>
          </cell>
          <cell r="C660" t="str">
            <v>PEP</v>
          </cell>
          <cell r="D660">
            <v>0</v>
          </cell>
          <cell r="E660">
            <v>0</v>
          </cell>
          <cell r="F660">
            <v>0</v>
          </cell>
          <cell r="G660">
            <v>0</v>
          </cell>
          <cell r="H660">
            <v>225</v>
          </cell>
          <cell r="I660">
            <v>0</v>
          </cell>
          <cell r="J660">
            <v>0</v>
          </cell>
          <cell r="K660">
            <v>0</v>
          </cell>
          <cell r="L660">
            <v>0</v>
          </cell>
          <cell r="M660">
            <v>0</v>
          </cell>
          <cell r="N660">
            <v>0</v>
          </cell>
          <cell r="O660">
            <v>0</v>
          </cell>
          <cell r="P660">
            <v>225</v>
          </cell>
          <cell r="Q660">
            <v>225</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cell r="AO660">
            <v>0</v>
          </cell>
          <cell r="AP660">
            <v>0</v>
          </cell>
          <cell r="AQ660">
            <v>206.60417999999999</v>
          </cell>
          <cell r="AR660">
            <v>0</v>
          </cell>
          <cell r="AS660">
            <v>206.60417999999999</v>
          </cell>
          <cell r="AT660">
            <v>225</v>
          </cell>
          <cell r="AU660" t="str">
            <v>JUN/12</v>
          </cell>
          <cell r="AV660" t="str">
            <v>Rogério Elias Reis</v>
          </cell>
        </row>
        <row r="661">
          <cell r="A661" t="str">
            <v>3080/12</v>
          </cell>
          <cell r="B661" t="str">
            <v>Banco de Dados de Rede</v>
          </cell>
          <cell r="C661" t="str">
            <v>PEP</v>
          </cell>
          <cell r="D661">
            <v>0</v>
          </cell>
          <cell r="E661">
            <v>0</v>
          </cell>
          <cell r="F661">
            <v>0</v>
          </cell>
          <cell r="G661">
            <v>0</v>
          </cell>
          <cell r="H661">
            <v>900</v>
          </cell>
          <cell r="I661">
            <v>0</v>
          </cell>
          <cell r="J661">
            <v>0</v>
          </cell>
          <cell r="K661">
            <v>0</v>
          </cell>
          <cell r="L661">
            <v>0</v>
          </cell>
          <cell r="M661">
            <v>0</v>
          </cell>
          <cell r="N661">
            <v>0</v>
          </cell>
          <cell r="O661">
            <v>0</v>
          </cell>
          <cell r="P661">
            <v>900</v>
          </cell>
          <cell r="Q661">
            <v>900</v>
          </cell>
          <cell r="R661">
            <v>0</v>
          </cell>
          <cell r="S661">
            <v>0</v>
          </cell>
          <cell r="T661">
            <v>0</v>
          </cell>
          <cell r="U661">
            <v>0</v>
          </cell>
          <cell r="V661">
            <v>0</v>
          </cell>
          <cell r="W661">
            <v>0</v>
          </cell>
          <cell r="X661">
            <v>0</v>
          </cell>
          <cell r="Y661">
            <v>0</v>
          </cell>
          <cell r="Z661">
            <v>0</v>
          </cell>
          <cell r="AA661">
            <v>0</v>
          </cell>
          <cell r="AB661">
            <v>0</v>
          </cell>
          <cell r="AC661">
            <v>0</v>
          </cell>
          <cell r="AD661">
            <v>0</v>
          </cell>
          <cell r="AE661">
            <v>0</v>
          </cell>
          <cell r="AF661">
            <v>0</v>
          </cell>
          <cell r="AG661">
            <v>0</v>
          </cell>
          <cell r="AH661">
            <v>0</v>
          </cell>
          <cell r="AI661">
            <v>0</v>
          </cell>
          <cell r="AJ661">
            <v>0</v>
          </cell>
          <cell r="AK661">
            <v>0</v>
          </cell>
          <cell r="AL661">
            <v>0</v>
          </cell>
          <cell r="AM661">
            <v>0</v>
          </cell>
          <cell r="AN661">
            <v>0</v>
          </cell>
          <cell r="AO661">
            <v>0</v>
          </cell>
          <cell r="AP661">
            <v>0</v>
          </cell>
          <cell r="AQ661">
            <v>840.00910999999996</v>
          </cell>
          <cell r="AR661">
            <v>0</v>
          </cell>
          <cell r="AS661">
            <v>840.00910999999996</v>
          </cell>
          <cell r="AT661">
            <v>900</v>
          </cell>
          <cell r="AU661" t="str">
            <v>JUN/12</v>
          </cell>
          <cell r="AV661" t="str">
            <v>Rogério Elias Reis</v>
          </cell>
        </row>
        <row r="662">
          <cell r="A662" t="str">
            <v>3081/12</v>
          </cell>
          <cell r="B662" t="str">
            <v>Aquisição de Tiristores e Relés de Proteção - MGTA/2012</v>
          </cell>
          <cell r="C662" t="str">
            <v>PEP</v>
          </cell>
          <cell r="D662">
            <v>0</v>
          </cell>
          <cell r="E662">
            <v>0</v>
          </cell>
          <cell r="F662">
            <v>0</v>
          </cell>
          <cell r="G662">
            <v>0</v>
          </cell>
          <cell r="H662">
            <v>0</v>
          </cell>
          <cell r="I662">
            <v>0</v>
          </cell>
          <cell r="J662">
            <v>0</v>
          </cell>
          <cell r="K662">
            <v>0</v>
          </cell>
          <cell r="L662">
            <v>0</v>
          </cell>
          <cell r="M662">
            <v>100</v>
          </cell>
          <cell r="N662">
            <v>26.16</v>
          </cell>
          <cell r="O662">
            <v>0</v>
          </cell>
          <cell r="P662">
            <v>0</v>
          </cell>
          <cell r="Q662">
            <v>126.16</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126.16</v>
          </cell>
          <cell r="AU662" t="str">
            <v>JUN/12</v>
          </cell>
          <cell r="AV662" t="str">
            <v>Márcio José Peres</v>
          </cell>
        </row>
        <row r="663">
          <cell r="A663" t="str">
            <v>3082/12</v>
          </cell>
          <cell r="B663" t="str">
            <v>Testador de Tendência e Estabilidade de Formação de Espuma</v>
          </cell>
          <cell r="C663" t="str">
            <v>PEP</v>
          </cell>
          <cell r="D663">
            <v>0</v>
          </cell>
          <cell r="E663">
            <v>0</v>
          </cell>
          <cell r="F663">
            <v>0</v>
          </cell>
          <cell r="G663">
            <v>0</v>
          </cell>
          <cell r="H663">
            <v>0</v>
          </cell>
          <cell r="I663">
            <v>0</v>
          </cell>
          <cell r="J663">
            <v>0</v>
          </cell>
          <cell r="K663">
            <v>0</v>
          </cell>
          <cell r="L663">
            <v>0</v>
          </cell>
          <cell r="M663">
            <v>0</v>
          </cell>
          <cell r="N663">
            <v>138</v>
          </cell>
          <cell r="O663">
            <v>0</v>
          </cell>
          <cell r="P663">
            <v>0</v>
          </cell>
          <cell r="Q663">
            <v>138</v>
          </cell>
          <cell r="R663">
            <v>0</v>
          </cell>
          <cell r="S663">
            <v>0</v>
          </cell>
          <cell r="T663">
            <v>0</v>
          </cell>
          <cell r="U663">
            <v>0</v>
          </cell>
          <cell r="V663">
            <v>0</v>
          </cell>
          <cell r="W663">
            <v>0</v>
          </cell>
          <cell r="X663">
            <v>0</v>
          </cell>
          <cell r="Y663">
            <v>0</v>
          </cell>
          <cell r="Z663">
            <v>0</v>
          </cell>
          <cell r="AA663">
            <v>0</v>
          </cell>
          <cell r="AB663">
            <v>0</v>
          </cell>
          <cell r="AC663">
            <v>0</v>
          </cell>
          <cell r="AD663">
            <v>0</v>
          </cell>
          <cell r="AE663">
            <v>0</v>
          </cell>
          <cell r="AF663">
            <v>0</v>
          </cell>
          <cell r="AG663">
            <v>0</v>
          </cell>
          <cell r="AH663">
            <v>0</v>
          </cell>
          <cell r="AI663">
            <v>0</v>
          </cell>
          <cell r="AJ663">
            <v>0</v>
          </cell>
          <cell r="AK663">
            <v>0</v>
          </cell>
          <cell r="AL663">
            <v>118</v>
          </cell>
          <cell r="AM663">
            <v>0</v>
          </cell>
          <cell r="AN663">
            <v>0</v>
          </cell>
          <cell r="AO663">
            <v>0</v>
          </cell>
          <cell r="AP663">
            <v>0</v>
          </cell>
          <cell r="AQ663">
            <v>0</v>
          </cell>
          <cell r="AR663">
            <v>0</v>
          </cell>
          <cell r="AS663">
            <v>118</v>
          </cell>
          <cell r="AT663">
            <v>138</v>
          </cell>
          <cell r="AU663" t="str">
            <v>JUN/12</v>
          </cell>
          <cell r="AV663" t="str">
            <v>Luiz Henrique Silva Duarte</v>
          </cell>
        </row>
        <row r="664">
          <cell r="A664" t="str">
            <v>3083/12</v>
          </cell>
          <cell r="B664" t="str">
            <v>Reforço Emergencial para Região de Jequitinhonha</v>
          </cell>
          <cell r="C664" t="str">
            <v>PEP</v>
          </cell>
          <cell r="D664">
            <v>0</v>
          </cell>
          <cell r="E664">
            <v>0</v>
          </cell>
          <cell r="F664">
            <v>0</v>
          </cell>
          <cell r="G664">
            <v>39.884450000000001</v>
          </cell>
          <cell r="H664">
            <v>282.65231</v>
          </cell>
          <cell r="I664">
            <v>148.53987000000001</v>
          </cell>
          <cell r="J664">
            <v>102.83137000000001</v>
          </cell>
          <cell r="K664">
            <v>0</v>
          </cell>
          <cell r="L664">
            <v>0</v>
          </cell>
          <cell r="M664">
            <v>0</v>
          </cell>
          <cell r="N664">
            <v>0</v>
          </cell>
          <cell r="O664">
            <v>0</v>
          </cell>
          <cell r="P664">
            <v>471.07663000000002</v>
          </cell>
          <cell r="Q664">
            <v>573.90800000000013</v>
          </cell>
          <cell r="R664">
            <v>0</v>
          </cell>
          <cell r="S664">
            <v>0</v>
          </cell>
          <cell r="T664">
            <v>21.575090000000003</v>
          </cell>
          <cell r="U664">
            <v>79.014809999999997</v>
          </cell>
          <cell r="V664">
            <v>115.87727999999998</v>
          </cell>
          <cell r="W664">
            <v>37.229219999999998</v>
          </cell>
          <cell r="X664">
            <v>0</v>
          </cell>
          <cell r="Y664">
            <v>0</v>
          </cell>
          <cell r="Z664">
            <v>0</v>
          </cell>
          <cell r="AA664">
            <v>0</v>
          </cell>
          <cell r="AB664">
            <v>0</v>
          </cell>
          <cell r="AC664">
            <v>0</v>
          </cell>
          <cell r="AD664">
            <v>253.69640000000001</v>
          </cell>
          <cell r="AE664">
            <v>253.69640000000001</v>
          </cell>
          <cell r="AF664">
            <v>0</v>
          </cell>
          <cell r="AG664">
            <v>0</v>
          </cell>
          <cell r="AH664">
            <v>0</v>
          </cell>
          <cell r="AI664">
            <v>2.9821399999999998</v>
          </cell>
          <cell r="AJ664">
            <v>0</v>
          </cell>
          <cell r="AK664">
            <v>0</v>
          </cell>
          <cell r="AL664">
            <v>0</v>
          </cell>
          <cell r="AM664">
            <v>0</v>
          </cell>
          <cell r="AN664">
            <v>0</v>
          </cell>
          <cell r="AO664">
            <v>0</v>
          </cell>
          <cell r="AP664">
            <v>0</v>
          </cell>
          <cell r="AQ664">
            <v>0</v>
          </cell>
          <cell r="AR664">
            <v>2.9821399999999998</v>
          </cell>
          <cell r="AS664">
            <v>2.9821399999999998</v>
          </cell>
          <cell r="AT664">
            <v>573.9079999999999</v>
          </cell>
          <cell r="AU664" t="str">
            <v>JUN/12</v>
          </cell>
          <cell r="AV664" t="str">
            <v>Reforço Emergencial para Região de Jequitinhonha</v>
          </cell>
        </row>
        <row r="665">
          <cell r="A665" t="str">
            <v>3085/12</v>
          </cell>
          <cell r="B665" t="str">
            <v>Máquinas e Equipamentos - MGTA/2012</v>
          </cell>
          <cell r="C665" t="str">
            <v>PEP</v>
          </cell>
          <cell r="D665">
            <v>0</v>
          </cell>
          <cell r="E665">
            <v>0</v>
          </cell>
          <cell r="F665">
            <v>0</v>
          </cell>
          <cell r="G665">
            <v>0</v>
          </cell>
          <cell r="H665">
            <v>0</v>
          </cell>
          <cell r="I665">
            <v>0</v>
          </cell>
          <cell r="J665">
            <v>0</v>
          </cell>
          <cell r="K665">
            <v>0</v>
          </cell>
          <cell r="L665">
            <v>0</v>
          </cell>
          <cell r="M665">
            <v>26.75</v>
          </cell>
          <cell r="N665">
            <v>0</v>
          </cell>
          <cell r="O665">
            <v>0</v>
          </cell>
          <cell r="P665">
            <v>0</v>
          </cell>
          <cell r="Q665">
            <v>26.75</v>
          </cell>
          <cell r="R665">
            <v>0</v>
          </cell>
          <cell r="S665">
            <v>0</v>
          </cell>
          <cell r="T665">
            <v>0</v>
          </cell>
          <cell r="U665">
            <v>0</v>
          </cell>
          <cell r="V665">
            <v>0</v>
          </cell>
          <cell r="W665">
            <v>0</v>
          </cell>
          <cell r="X665">
            <v>0</v>
          </cell>
          <cell r="Y665">
            <v>0</v>
          </cell>
          <cell r="Z665">
            <v>0</v>
          </cell>
          <cell r="AA665">
            <v>0</v>
          </cell>
          <cell r="AB665">
            <v>0</v>
          </cell>
          <cell r="AC665">
            <v>0</v>
          </cell>
          <cell r="AD665">
            <v>0</v>
          </cell>
          <cell r="AE665">
            <v>0</v>
          </cell>
          <cell r="AF665">
            <v>0</v>
          </cell>
          <cell r="AG665">
            <v>0</v>
          </cell>
          <cell r="AH665">
            <v>0</v>
          </cell>
          <cell r="AI665">
            <v>0</v>
          </cell>
          <cell r="AJ665">
            <v>0</v>
          </cell>
          <cell r="AK665">
            <v>0</v>
          </cell>
          <cell r="AL665">
            <v>0</v>
          </cell>
          <cell r="AM665">
            <v>0</v>
          </cell>
          <cell r="AN665">
            <v>0</v>
          </cell>
          <cell r="AO665">
            <v>0</v>
          </cell>
          <cell r="AP665">
            <v>0</v>
          </cell>
          <cell r="AQ665">
            <v>8.57</v>
          </cell>
          <cell r="AR665">
            <v>0</v>
          </cell>
          <cell r="AS665">
            <v>8.57</v>
          </cell>
          <cell r="AT665">
            <v>26.750000000000004</v>
          </cell>
          <cell r="AU665" t="str">
            <v>JUN/12</v>
          </cell>
          <cell r="AV665" t="str">
            <v>Márcio José Peres</v>
          </cell>
        </row>
        <row r="666">
          <cell r="A666" t="str">
            <v>3086/12</v>
          </cell>
          <cell r="B666" t="str">
            <v>Aquisição de Compressores e Bombas - MGOE/2012</v>
          </cell>
          <cell r="C666" t="str">
            <v>PEP</v>
          </cell>
          <cell r="D666">
            <v>0</v>
          </cell>
          <cell r="E666">
            <v>0</v>
          </cell>
          <cell r="F666">
            <v>0</v>
          </cell>
          <cell r="G666">
            <v>0</v>
          </cell>
          <cell r="H666">
            <v>0</v>
          </cell>
          <cell r="I666">
            <v>0</v>
          </cell>
          <cell r="J666">
            <v>0</v>
          </cell>
          <cell r="K666">
            <v>0</v>
          </cell>
          <cell r="L666">
            <v>0</v>
          </cell>
          <cell r="M666">
            <v>0</v>
          </cell>
          <cell r="N666">
            <v>478.19499999999999</v>
          </cell>
          <cell r="O666">
            <v>0</v>
          </cell>
          <cell r="P666">
            <v>0</v>
          </cell>
          <cell r="Q666">
            <v>478.19499999999999</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0</v>
          </cell>
          <cell r="AS666">
            <v>0</v>
          </cell>
          <cell r="AT666">
            <v>478.19499999999994</v>
          </cell>
          <cell r="AU666" t="str">
            <v>JUN/12</v>
          </cell>
          <cell r="AV666" t="str">
            <v>Jader Fernando Rodrigues do Nascimento</v>
          </cell>
        </row>
        <row r="667">
          <cell r="A667" t="str">
            <v>3087/12</v>
          </cell>
          <cell r="B667" t="str">
            <v>Reformas e Melhorias Estação de Telecomunicações da Geração</v>
          </cell>
          <cell r="C667" t="str">
            <v>PEP</v>
          </cell>
          <cell r="D667">
            <v>0</v>
          </cell>
          <cell r="E667">
            <v>0</v>
          </cell>
          <cell r="F667">
            <v>0</v>
          </cell>
          <cell r="G667">
            <v>0</v>
          </cell>
          <cell r="H667">
            <v>12.5</v>
          </cell>
          <cell r="I667">
            <v>12.5</v>
          </cell>
          <cell r="J667">
            <v>12.5</v>
          </cell>
          <cell r="K667">
            <v>12.5</v>
          </cell>
          <cell r="L667">
            <v>12.5</v>
          </cell>
          <cell r="M667">
            <v>12.5</v>
          </cell>
          <cell r="N667">
            <v>12.5</v>
          </cell>
          <cell r="O667">
            <v>12.5</v>
          </cell>
          <cell r="P667">
            <v>25</v>
          </cell>
          <cell r="Q667">
            <v>100</v>
          </cell>
          <cell r="R667">
            <v>0</v>
          </cell>
          <cell r="S667">
            <v>0</v>
          </cell>
          <cell r="T667">
            <v>0</v>
          </cell>
          <cell r="U667">
            <v>0</v>
          </cell>
          <cell r="V667">
            <v>0</v>
          </cell>
          <cell r="W667">
            <v>0</v>
          </cell>
          <cell r="X667">
            <v>0</v>
          </cell>
          <cell r="Y667">
            <v>0</v>
          </cell>
          <cell r="Z667">
            <v>0</v>
          </cell>
          <cell r="AA667">
            <v>0</v>
          </cell>
          <cell r="AB667">
            <v>0</v>
          </cell>
          <cell r="AC667">
            <v>0</v>
          </cell>
          <cell r="AD667">
            <v>0</v>
          </cell>
          <cell r="AE667">
            <v>0</v>
          </cell>
          <cell r="AF667">
            <v>0</v>
          </cell>
          <cell r="AG667">
            <v>0</v>
          </cell>
          <cell r="AH667">
            <v>0</v>
          </cell>
          <cell r="AI667">
            <v>0</v>
          </cell>
          <cell r="AJ667">
            <v>0</v>
          </cell>
          <cell r="AK667">
            <v>0</v>
          </cell>
          <cell r="AL667">
            <v>0</v>
          </cell>
          <cell r="AM667">
            <v>0</v>
          </cell>
          <cell r="AN667">
            <v>0</v>
          </cell>
          <cell r="AO667">
            <v>0</v>
          </cell>
          <cell r="AP667">
            <v>0</v>
          </cell>
          <cell r="AQ667">
            <v>0</v>
          </cell>
          <cell r="AR667">
            <v>0</v>
          </cell>
          <cell r="AS667">
            <v>0</v>
          </cell>
          <cell r="AT667">
            <v>100</v>
          </cell>
          <cell r="AU667" t="str">
            <v>JUN/12</v>
          </cell>
          <cell r="AV667" t="str">
            <v>Elisete Aparecida Ribeiro</v>
          </cell>
        </row>
        <row r="668">
          <cell r="A668" t="str">
            <v>3088/12</v>
          </cell>
          <cell r="B668" t="str">
            <v>Reformas e Melhorias Estação de Telecomunicações da Transmissão</v>
          </cell>
          <cell r="C668" t="str">
            <v>PEP</v>
          </cell>
          <cell r="D668">
            <v>0</v>
          </cell>
          <cell r="E668">
            <v>0</v>
          </cell>
          <cell r="F668">
            <v>0</v>
          </cell>
          <cell r="G668">
            <v>0</v>
          </cell>
          <cell r="H668">
            <v>12.5</v>
          </cell>
          <cell r="I668">
            <v>12.5</v>
          </cell>
          <cell r="J668">
            <v>12.5</v>
          </cell>
          <cell r="K668">
            <v>12.5</v>
          </cell>
          <cell r="L668">
            <v>12.5</v>
          </cell>
          <cell r="M668">
            <v>12.5</v>
          </cell>
          <cell r="N668">
            <v>12.5</v>
          </cell>
          <cell r="O668">
            <v>12.5</v>
          </cell>
          <cell r="P668">
            <v>25</v>
          </cell>
          <cell r="Q668">
            <v>100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cell r="AF668">
            <v>0</v>
          </cell>
          <cell r="AG668">
            <v>0</v>
          </cell>
          <cell r="AH668">
            <v>0</v>
          </cell>
          <cell r="AI668">
            <v>0</v>
          </cell>
          <cell r="AJ668">
            <v>0</v>
          </cell>
          <cell r="AK668">
            <v>0</v>
          </cell>
          <cell r="AL668">
            <v>0</v>
          </cell>
          <cell r="AM668">
            <v>0</v>
          </cell>
          <cell r="AN668">
            <v>0</v>
          </cell>
          <cell r="AO668">
            <v>0</v>
          </cell>
          <cell r="AP668">
            <v>0</v>
          </cell>
          <cell r="AQ668">
            <v>0</v>
          </cell>
          <cell r="AR668">
            <v>0</v>
          </cell>
          <cell r="AS668">
            <v>0</v>
          </cell>
          <cell r="AT668">
            <v>100</v>
          </cell>
          <cell r="AU668" t="str">
            <v>JUN/12</v>
          </cell>
          <cell r="AV668" t="str">
            <v>Elisete Aparecida Ribeiro</v>
          </cell>
        </row>
        <row r="669">
          <cell r="A669" t="str">
            <v>3089/12</v>
          </cell>
          <cell r="B669" t="str">
            <v>Reformas e Melhorias de Estações de Telecomunicações DDC</v>
          </cell>
          <cell r="C669" t="str">
            <v>PEP</v>
          </cell>
          <cell r="D669">
            <v>0</v>
          </cell>
          <cell r="E669">
            <v>0</v>
          </cell>
          <cell r="F669">
            <v>0</v>
          </cell>
          <cell r="G669">
            <v>18.88889</v>
          </cell>
          <cell r="H669">
            <v>18.88889</v>
          </cell>
          <cell r="I669">
            <v>18.88889</v>
          </cell>
          <cell r="J669">
            <v>18.88889</v>
          </cell>
          <cell r="K669">
            <v>18.88888</v>
          </cell>
          <cell r="L669">
            <v>18.88889</v>
          </cell>
          <cell r="M669">
            <v>18.88889</v>
          </cell>
          <cell r="N669">
            <v>18.88889</v>
          </cell>
          <cell r="O669">
            <v>18.88889</v>
          </cell>
          <cell r="P669">
            <v>56.666669999999996</v>
          </cell>
          <cell r="Q669">
            <v>170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cell r="AF669">
            <v>0</v>
          </cell>
          <cell r="AG669">
            <v>0</v>
          </cell>
          <cell r="AH669">
            <v>0</v>
          </cell>
          <cell r="AI669">
            <v>0</v>
          </cell>
          <cell r="AJ669">
            <v>0</v>
          </cell>
          <cell r="AK669">
            <v>0</v>
          </cell>
          <cell r="AL669">
            <v>0</v>
          </cell>
          <cell r="AM669">
            <v>0</v>
          </cell>
          <cell r="AN669">
            <v>0</v>
          </cell>
          <cell r="AO669">
            <v>0</v>
          </cell>
          <cell r="AP669">
            <v>0</v>
          </cell>
          <cell r="AQ669">
            <v>0</v>
          </cell>
          <cell r="AR669">
            <v>0</v>
          </cell>
          <cell r="AS669">
            <v>0</v>
          </cell>
          <cell r="AT669">
            <v>170</v>
          </cell>
          <cell r="AU669" t="str">
            <v>JUN/12</v>
          </cell>
          <cell r="AV669" t="str">
            <v>Elisete Aparecida Ribeiro</v>
          </cell>
        </row>
        <row r="670">
          <cell r="A670" t="str">
            <v>3090/12</v>
          </cell>
          <cell r="B670" t="str">
            <v>SE Taquaril - Melhorias Diversas (PMT 2013-2016)</v>
          </cell>
          <cell r="C670" t="str">
            <v>PEP</v>
          </cell>
          <cell r="D670">
            <v>0</v>
          </cell>
          <cell r="E670">
            <v>0</v>
          </cell>
          <cell r="F670">
            <v>0</v>
          </cell>
          <cell r="G670">
            <v>1.2360899999999999</v>
          </cell>
          <cell r="H670">
            <v>1.2396799999999999</v>
          </cell>
          <cell r="I670">
            <v>1.2396799999999999</v>
          </cell>
          <cell r="J670">
            <v>1.2396799999999999</v>
          </cell>
          <cell r="K670">
            <v>1.2396799999999999</v>
          </cell>
          <cell r="L670">
            <v>1.2396799999999999</v>
          </cell>
          <cell r="M670">
            <v>102.54550999999999</v>
          </cell>
          <cell r="N670">
            <v>285.70147999999995</v>
          </cell>
          <cell r="O670">
            <v>595.28052000000002</v>
          </cell>
          <cell r="P670">
            <v>3.7154500000000001</v>
          </cell>
          <cell r="Q670">
            <v>990.96200000000022</v>
          </cell>
          <cell r="R670">
            <v>0</v>
          </cell>
          <cell r="S670">
            <v>0</v>
          </cell>
          <cell r="T670">
            <v>0</v>
          </cell>
          <cell r="U670">
            <v>0</v>
          </cell>
          <cell r="V670">
            <v>5.6984300000000001</v>
          </cell>
          <cell r="W670">
            <v>5.7391199999999998</v>
          </cell>
          <cell r="X670">
            <v>0</v>
          </cell>
          <cell r="Y670">
            <v>0</v>
          </cell>
          <cell r="Z670">
            <v>0</v>
          </cell>
          <cell r="AA670">
            <v>0</v>
          </cell>
          <cell r="AB670">
            <v>0</v>
          </cell>
          <cell r="AC670">
            <v>0</v>
          </cell>
          <cell r="AD670">
            <v>11.43755</v>
          </cell>
          <cell r="AE670">
            <v>11.43755</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990.96199999999999</v>
          </cell>
          <cell r="AU670" t="str">
            <v>JUN/12</v>
          </cell>
          <cell r="AV670" t="str">
            <v>Fredstwon Reis Pereira</v>
          </cell>
        </row>
        <row r="671">
          <cell r="A671" t="str">
            <v>3091/12</v>
          </cell>
          <cell r="B671" t="str">
            <v>SE Taquaril - Melhorias Diversas (PMT 2013-2016)</v>
          </cell>
          <cell r="C671" t="str">
            <v>PEP</v>
          </cell>
          <cell r="D671">
            <v>0</v>
          </cell>
          <cell r="E671">
            <v>0</v>
          </cell>
          <cell r="F671">
            <v>0</v>
          </cell>
          <cell r="G671">
            <v>24.319500000000001</v>
          </cell>
          <cell r="H671">
            <v>6.89907</v>
          </cell>
          <cell r="I671">
            <v>6.89907</v>
          </cell>
          <cell r="J671">
            <v>6.89907</v>
          </cell>
          <cell r="K671">
            <v>6.89907</v>
          </cell>
          <cell r="L671">
            <v>6.89907</v>
          </cell>
          <cell r="M671">
            <v>226.48975999999999</v>
          </cell>
          <cell r="N671">
            <v>613.18351000000007</v>
          </cell>
          <cell r="O671">
            <v>691.00988000000007</v>
          </cell>
          <cell r="P671">
            <v>38.117640000000009</v>
          </cell>
          <cell r="Q671">
            <v>1589.4979999999998</v>
          </cell>
          <cell r="R671">
            <v>0</v>
          </cell>
          <cell r="S671">
            <v>0</v>
          </cell>
          <cell r="T671">
            <v>0</v>
          </cell>
          <cell r="U671">
            <v>0</v>
          </cell>
          <cell r="V671">
            <v>1.2404000000000002</v>
          </cell>
          <cell r="W671">
            <v>0</v>
          </cell>
          <cell r="X671">
            <v>0</v>
          </cell>
          <cell r="Y671">
            <v>0</v>
          </cell>
          <cell r="Z671">
            <v>0</v>
          </cell>
          <cell r="AA671">
            <v>0</v>
          </cell>
          <cell r="AB671">
            <v>0</v>
          </cell>
          <cell r="AC671">
            <v>0</v>
          </cell>
          <cell r="AD671">
            <v>1.2404000000000002</v>
          </cell>
          <cell r="AE671">
            <v>1.2404000000000002</v>
          </cell>
          <cell r="AF671">
            <v>0</v>
          </cell>
          <cell r="AG671">
            <v>0</v>
          </cell>
          <cell r="AH671">
            <v>0</v>
          </cell>
          <cell r="AI671">
            <v>0</v>
          </cell>
          <cell r="AJ671">
            <v>0</v>
          </cell>
          <cell r="AK671">
            <v>0</v>
          </cell>
          <cell r="AL671">
            <v>0</v>
          </cell>
          <cell r="AM671">
            <v>0</v>
          </cell>
          <cell r="AN671">
            <v>0</v>
          </cell>
          <cell r="AO671">
            <v>0</v>
          </cell>
          <cell r="AP671">
            <v>0</v>
          </cell>
          <cell r="AQ671">
            <v>0</v>
          </cell>
          <cell r="AR671">
            <v>0</v>
          </cell>
          <cell r="AS671">
            <v>0</v>
          </cell>
          <cell r="AT671">
            <v>1589.4979999999989</v>
          </cell>
          <cell r="AU671" t="str">
            <v>JUN/12</v>
          </cell>
          <cell r="AV671" t="str">
            <v>Fredstwon Reis Pereira</v>
          </cell>
        </row>
        <row r="672">
          <cell r="A672" t="str">
            <v>3092/12</v>
          </cell>
          <cell r="B672" t="str">
            <v>SE Gov. Valadares 2 - Melhorias Diversas (PMT 2013-2016)</v>
          </cell>
          <cell r="C672" t="str">
            <v>PEP</v>
          </cell>
          <cell r="D672">
            <v>0</v>
          </cell>
          <cell r="E672">
            <v>0</v>
          </cell>
          <cell r="F672">
            <v>0</v>
          </cell>
          <cell r="G672">
            <v>0</v>
          </cell>
          <cell r="H672">
            <v>0</v>
          </cell>
          <cell r="I672">
            <v>0</v>
          </cell>
          <cell r="J672">
            <v>0</v>
          </cell>
          <cell r="K672">
            <v>0</v>
          </cell>
          <cell r="L672">
            <v>0</v>
          </cell>
          <cell r="M672">
            <v>34.762410000000003</v>
          </cell>
          <cell r="N672">
            <v>504.89239999999995</v>
          </cell>
          <cell r="O672">
            <v>2.6381899999999998</v>
          </cell>
          <cell r="P672">
            <v>0</v>
          </cell>
          <cell r="Q672">
            <v>542.29300000000001</v>
          </cell>
          <cell r="R672">
            <v>0</v>
          </cell>
          <cell r="S672">
            <v>0</v>
          </cell>
          <cell r="T672">
            <v>0</v>
          </cell>
          <cell r="U672">
            <v>0</v>
          </cell>
          <cell r="V672">
            <v>2.3591199999999999</v>
          </cell>
          <cell r="W672">
            <v>2.3591300000000004</v>
          </cell>
          <cell r="X672">
            <v>0</v>
          </cell>
          <cell r="Y672">
            <v>0</v>
          </cell>
          <cell r="Z672">
            <v>0</v>
          </cell>
          <cell r="AA672">
            <v>0</v>
          </cell>
          <cell r="AB672">
            <v>0</v>
          </cell>
          <cell r="AC672">
            <v>0</v>
          </cell>
          <cell r="AD672">
            <v>4.7182500000000003</v>
          </cell>
          <cell r="AE672">
            <v>4.7182500000000003</v>
          </cell>
          <cell r="AF672">
            <v>0</v>
          </cell>
          <cell r="AG672">
            <v>0</v>
          </cell>
          <cell r="AH672">
            <v>0</v>
          </cell>
          <cell r="AI672">
            <v>0</v>
          </cell>
          <cell r="AJ672">
            <v>0</v>
          </cell>
          <cell r="AK672">
            <v>0</v>
          </cell>
          <cell r="AL672">
            <v>0</v>
          </cell>
          <cell r="AM672">
            <v>0</v>
          </cell>
          <cell r="AN672">
            <v>0</v>
          </cell>
          <cell r="AO672">
            <v>0</v>
          </cell>
          <cell r="AP672">
            <v>0</v>
          </cell>
          <cell r="AQ672">
            <v>0</v>
          </cell>
          <cell r="AR672">
            <v>0</v>
          </cell>
          <cell r="AS672">
            <v>0</v>
          </cell>
          <cell r="AT672">
            <v>542.29299999999955</v>
          </cell>
          <cell r="AU672" t="str">
            <v>JUN/12</v>
          </cell>
          <cell r="AV672" t="str">
            <v>Fredstwon Reis Pereira</v>
          </cell>
        </row>
        <row r="673">
          <cell r="A673" t="str">
            <v>3093/12</v>
          </cell>
          <cell r="B673" t="str">
            <v>Sistema de Projetos Eletromecânicos de Linhas de Transmissão - SPELT</v>
          </cell>
          <cell r="C673" t="str">
            <v>PEP</v>
          </cell>
          <cell r="D673">
            <v>0</v>
          </cell>
          <cell r="E673">
            <v>0</v>
          </cell>
          <cell r="F673">
            <v>0</v>
          </cell>
          <cell r="G673">
            <v>0</v>
          </cell>
          <cell r="H673">
            <v>719</v>
          </cell>
          <cell r="I673">
            <v>0</v>
          </cell>
          <cell r="J673">
            <v>0</v>
          </cell>
          <cell r="K673">
            <v>0</v>
          </cell>
          <cell r="L673">
            <v>0</v>
          </cell>
          <cell r="M673">
            <v>0</v>
          </cell>
          <cell r="N673">
            <v>0</v>
          </cell>
          <cell r="O673">
            <v>0</v>
          </cell>
          <cell r="P673">
            <v>719</v>
          </cell>
          <cell r="Q673">
            <v>719</v>
          </cell>
          <cell r="R673">
            <v>0</v>
          </cell>
          <cell r="S673">
            <v>0</v>
          </cell>
          <cell r="T673">
            <v>0</v>
          </cell>
          <cell r="U673">
            <v>0</v>
          </cell>
          <cell r="V673">
            <v>0</v>
          </cell>
          <cell r="W673">
            <v>0</v>
          </cell>
          <cell r="X673">
            <v>0</v>
          </cell>
          <cell r="Y673">
            <v>0</v>
          </cell>
          <cell r="Z673">
            <v>0</v>
          </cell>
          <cell r="AA673">
            <v>0</v>
          </cell>
          <cell r="AB673">
            <v>0</v>
          </cell>
          <cell r="AC673">
            <v>0</v>
          </cell>
          <cell r="AD673">
            <v>0</v>
          </cell>
          <cell r="AE673">
            <v>0</v>
          </cell>
          <cell r="AF673">
            <v>0</v>
          </cell>
          <cell r="AG673">
            <v>0</v>
          </cell>
          <cell r="AH673">
            <v>0</v>
          </cell>
          <cell r="AI673">
            <v>700</v>
          </cell>
          <cell r="AJ673">
            <v>0</v>
          </cell>
          <cell r="AK673">
            <v>0</v>
          </cell>
          <cell r="AL673">
            <v>0</v>
          </cell>
          <cell r="AM673">
            <v>0</v>
          </cell>
          <cell r="AN673">
            <v>0</v>
          </cell>
          <cell r="AO673">
            <v>0</v>
          </cell>
          <cell r="AP673">
            <v>0</v>
          </cell>
          <cell r="AQ673">
            <v>0</v>
          </cell>
          <cell r="AR673">
            <v>700</v>
          </cell>
          <cell r="AS673">
            <v>700</v>
          </cell>
          <cell r="AT673">
            <v>719</v>
          </cell>
          <cell r="AU673" t="str">
            <v>JUN/12</v>
          </cell>
          <cell r="AV673" t="str">
            <v>Rogério Elias Reis</v>
          </cell>
        </row>
        <row r="674">
          <cell r="A674" t="str">
            <v>3095/12</v>
          </cell>
          <cell r="B674" t="str">
            <v>Atualização de Versão do Sharepoint e Contratação de Serviços Técnicos Especializados - UST</v>
          </cell>
          <cell r="C674" t="str">
            <v>PEP</v>
          </cell>
          <cell r="D674">
            <v>0</v>
          </cell>
          <cell r="E674">
            <v>0</v>
          </cell>
          <cell r="F674">
            <v>0</v>
          </cell>
          <cell r="G674">
            <v>0</v>
          </cell>
          <cell r="H674">
            <v>1280</v>
          </cell>
          <cell r="I674">
            <v>0</v>
          </cell>
          <cell r="J674">
            <v>0</v>
          </cell>
          <cell r="K674">
            <v>0</v>
          </cell>
          <cell r="L674">
            <v>0</v>
          </cell>
          <cell r="M674">
            <v>0</v>
          </cell>
          <cell r="N674">
            <v>0</v>
          </cell>
          <cell r="O674">
            <v>0</v>
          </cell>
          <cell r="P674">
            <v>1280</v>
          </cell>
          <cell r="Q674">
            <v>1280</v>
          </cell>
          <cell r="R674">
            <v>0</v>
          </cell>
          <cell r="S674">
            <v>0</v>
          </cell>
          <cell r="T674">
            <v>0</v>
          </cell>
          <cell r="U674">
            <v>0</v>
          </cell>
          <cell r="V674">
            <v>0</v>
          </cell>
          <cell r="W674">
            <v>0</v>
          </cell>
          <cell r="X674">
            <v>0</v>
          </cell>
          <cell r="Y674">
            <v>0</v>
          </cell>
          <cell r="Z674">
            <v>0</v>
          </cell>
          <cell r="AA674">
            <v>0</v>
          </cell>
          <cell r="AB674">
            <v>0</v>
          </cell>
          <cell r="AC674">
            <v>0</v>
          </cell>
          <cell r="AD674">
            <v>0</v>
          </cell>
          <cell r="AE674">
            <v>0</v>
          </cell>
          <cell r="AF674">
            <v>0</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1280</v>
          </cell>
          <cell r="AU674" t="str">
            <v>JUN/12</v>
          </cell>
          <cell r="AV674" t="str">
            <v>Rogério Elias Reis</v>
          </cell>
        </row>
        <row r="675">
          <cell r="A675" t="str">
            <v>3096/12</v>
          </cell>
          <cell r="B675" t="str">
            <v>Atualização de Versão do Sharepoint e Contratação de Serviços Técnicos Especializados - UST</v>
          </cell>
          <cell r="C675" t="str">
            <v>PEP</v>
          </cell>
          <cell r="D675">
            <v>0</v>
          </cell>
          <cell r="E675">
            <v>0</v>
          </cell>
          <cell r="F675">
            <v>0</v>
          </cell>
          <cell r="G675">
            <v>0</v>
          </cell>
          <cell r="H675">
            <v>1250</v>
          </cell>
          <cell r="I675">
            <v>0</v>
          </cell>
          <cell r="J675">
            <v>0</v>
          </cell>
          <cell r="K675">
            <v>0</v>
          </cell>
          <cell r="L675">
            <v>0</v>
          </cell>
          <cell r="M675">
            <v>0</v>
          </cell>
          <cell r="N675">
            <v>0</v>
          </cell>
          <cell r="O675">
            <v>0</v>
          </cell>
          <cell r="P675">
            <v>1250</v>
          </cell>
          <cell r="Q675">
            <v>1250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cell r="AF675">
            <v>0</v>
          </cell>
          <cell r="AG675">
            <v>0</v>
          </cell>
          <cell r="AH675">
            <v>0</v>
          </cell>
          <cell r="AI675">
            <v>0</v>
          </cell>
          <cell r="AJ675">
            <v>0</v>
          </cell>
          <cell r="AK675">
            <v>0</v>
          </cell>
          <cell r="AL675">
            <v>0</v>
          </cell>
          <cell r="AM675">
            <v>0</v>
          </cell>
          <cell r="AN675">
            <v>0</v>
          </cell>
          <cell r="AO675">
            <v>0</v>
          </cell>
          <cell r="AP675">
            <v>0</v>
          </cell>
          <cell r="AQ675">
            <v>0</v>
          </cell>
          <cell r="AR675">
            <v>0</v>
          </cell>
          <cell r="AS675">
            <v>0</v>
          </cell>
          <cell r="AT675">
            <v>1250</v>
          </cell>
          <cell r="AU675" t="str">
            <v>JUN/12</v>
          </cell>
          <cell r="AV675" t="str">
            <v>Rogério Elias Reis</v>
          </cell>
        </row>
        <row r="676">
          <cell r="A676" t="str">
            <v>3097/12</v>
          </cell>
          <cell r="B676" t="str">
            <v>Substituição Autotransformador T13 da SE Jaguara 500 kV</v>
          </cell>
          <cell r="C676" t="str">
            <v>PEP</v>
          </cell>
          <cell r="D676">
            <v>0</v>
          </cell>
          <cell r="E676">
            <v>0</v>
          </cell>
          <cell r="F676">
            <v>0</v>
          </cell>
          <cell r="G676">
            <v>0</v>
          </cell>
          <cell r="H676">
            <v>0</v>
          </cell>
          <cell r="I676">
            <v>0</v>
          </cell>
          <cell r="J676">
            <v>178.82694000000001</v>
          </cell>
          <cell r="K676">
            <v>61.795000000000002</v>
          </cell>
          <cell r="L676">
            <v>4142.8951499999994</v>
          </cell>
          <cell r="M676">
            <v>378.10872000000001</v>
          </cell>
          <cell r="N676">
            <v>667.36222000000009</v>
          </cell>
          <cell r="O676">
            <v>543.62496999999996</v>
          </cell>
          <cell r="P676">
            <v>0</v>
          </cell>
          <cell r="Q676">
            <v>5972.6130000000012</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4662.9704099999999</v>
          </cell>
          <cell r="AO676">
            <v>0</v>
          </cell>
          <cell r="AP676">
            <v>81.936000000000007</v>
          </cell>
          <cell r="AQ676">
            <v>0</v>
          </cell>
          <cell r="AR676">
            <v>0</v>
          </cell>
          <cell r="AS676">
            <v>4744.9064099999996</v>
          </cell>
          <cell r="AT676">
            <v>5972.6130000000003</v>
          </cell>
          <cell r="AU676" t="str">
            <v>JUN/12</v>
          </cell>
          <cell r="AV676" t="str">
            <v>Milton Umeda</v>
          </cell>
        </row>
        <row r="677">
          <cell r="A677" t="str">
            <v>3098/12</v>
          </cell>
          <cell r="B677" t="str">
            <v>Obras Civis p/ Substituição do T13 da SE Jaguara 500kV</v>
          </cell>
          <cell r="C677" t="str">
            <v>PEP</v>
          </cell>
          <cell r="D677">
            <v>0</v>
          </cell>
          <cell r="E677">
            <v>0</v>
          </cell>
          <cell r="F677">
            <v>0</v>
          </cell>
          <cell r="G677">
            <v>0</v>
          </cell>
          <cell r="H677">
            <v>0</v>
          </cell>
          <cell r="I677">
            <v>0</v>
          </cell>
          <cell r="J677">
            <v>0</v>
          </cell>
          <cell r="K677">
            <v>19.118880000000001</v>
          </cell>
          <cell r="L677">
            <v>352.23108999999999</v>
          </cell>
          <cell r="M677">
            <v>67.331649999999996</v>
          </cell>
          <cell r="N677">
            <v>35.49165</v>
          </cell>
          <cell r="O677">
            <v>72.214730000000003</v>
          </cell>
          <cell r="P677">
            <v>0</v>
          </cell>
          <cell r="Q677">
            <v>546.38799999999992</v>
          </cell>
          <cell r="R677">
            <v>0</v>
          </cell>
          <cell r="S677">
            <v>0</v>
          </cell>
          <cell r="T677">
            <v>0</v>
          </cell>
          <cell r="U677">
            <v>0</v>
          </cell>
          <cell r="V677">
            <v>0</v>
          </cell>
          <cell r="W677">
            <v>0</v>
          </cell>
          <cell r="X677">
            <v>0</v>
          </cell>
          <cell r="Y677">
            <v>0</v>
          </cell>
          <cell r="Z677">
            <v>0</v>
          </cell>
          <cell r="AA677">
            <v>0</v>
          </cell>
          <cell r="AB677">
            <v>0</v>
          </cell>
          <cell r="AC677">
            <v>0</v>
          </cell>
          <cell r="AD677">
            <v>0</v>
          </cell>
          <cell r="AE677">
            <v>0</v>
          </cell>
          <cell r="AF677">
            <v>0</v>
          </cell>
          <cell r="AG677">
            <v>0</v>
          </cell>
          <cell r="AH677">
            <v>0</v>
          </cell>
          <cell r="AI677">
            <v>0</v>
          </cell>
          <cell r="AJ677">
            <v>0</v>
          </cell>
          <cell r="AK677">
            <v>0</v>
          </cell>
          <cell r="AL677">
            <v>0</v>
          </cell>
          <cell r="AM677">
            <v>0</v>
          </cell>
          <cell r="AN677">
            <v>300.23144000000002</v>
          </cell>
          <cell r="AO677">
            <v>0</v>
          </cell>
          <cell r="AP677">
            <v>0</v>
          </cell>
          <cell r="AQ677">
            <v>0</v>
          </cell>
          <cell r="AR677">
            <v>0</v>
          </cell>
          <cell r="AS677">
            <v>300.23144000000002</v>
          </cell>
          <cell r="AT677">
            <v>546.38800000000003</v>
          </cell>
          <cell r="AU677" t="str">
            <v>JUN/12</v>
          </cell>
          <cell r="AV677" t="str">
            <v>Milton Umeda</v>
          </cell>
        </row>
        <row r="678">
          <cell r="A678" t="str">
            <v>3099/12</v>
          </cell>
          <cell r="B678" t="str">
            <v>Máquinas e Equipamentos - MGCS/2012</v>
          </cell>
          <cell r="C678" t="str">
            <v>PEP</v>
          </cell>
          <cell r="D678">
            <v>0</v>
          </cell>
          <cell r="E678">
            <v>0</v>
          </cell>
          <cell r="F678">
            <v>0</v>
          </cell>
          <cell r="G678">
            <v>0</v>
          </cell>
          <cell r="H678">
            <v>0</v>
          </cell>
          <cell r="I678">
            <v>0</v>
          </cell>
          <cell r="J678">
            <v>0</v>
          </cell>
          <cell r="K678">
            <v>0</v>
          </cell>
          <cell r="L678">
            <v>0</v>
          </cell>
          <cell r="M678">
            <v>16.182000000000002</v>
          </cell>
          <cell r="N678">
            <v>0</v>
          </cell>
          <cell r="O678">
            <v>0</v>
          </cell>
          <cell r="P678">
            <v>0</v>
          </cell>
          <cell r="Q678">
            <v>16.182000000000002</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16.181999999999999</v>
          </cell>
          <cell r="AU678" t="str">
            <v>JUN/12</v>
          </cell>
          <cell r="AV678" t="str">
            <v>Demétrio Alexandre Ferreira</v>
          </cell>
        </row>
        <row r="679">
          <cell r="A679" t="str">
            <v>3100/12</v>
          </cell>
          <cell r="B679" t="str">
            <v>Relocação de LDs na SE Juiz de Fora 1</v>
          </cell>
          <cell r="C679" t="str">
            <v>PEP</v>
          </cell>
          <cell r="D679">
            <v>0</v>
          </cell>
          <cell r="E679">
            <v>0</v>
          </cell>
          <cell r="F679">
            <v>32.023400000000002</v>
          </cell>
          <cell r="G679">
            <v>32.023400000000002</v>
          </cell>
          <cell r="H679">
            <v>32.023400000000002</v>
          </cell>
          <cell r="I679">
            <v>32.023400000000002</v>
          </cell>
          <cell r="J679">
            <v>32.023400000000002</v>
          </cell>
          <cell r="K679">
            <v>32.023400000000002</v>
          </cell>
          <cell r="L679">
            <v>32.023400000000002</v>
          </cell>
          <cell r="M679">
            <v>32.023400000000002</v>
          </cell>
          <cell r="N679">
            <v>32.023400000000002</v>
          </cell>
          <cell r="O679">
            <v>32.023400000000002</v>
          </cell>
          <cell r="P679">
            <v>128.09360000000001</v>
          </cell>
          <cell r="Q679">
            <v>320.23399999999998</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cell r="AO679">
            <v>0</v>
          </cell>
          <cell r="AP679">
            <v>0</v>
          </cell>
          <cell r="AQ679">
            <v>0</v>
          </cell>
          <cell r="AR679">
            <v>0</v>
          </cell>
          <cell r="AS679">
            <v>0</v>
          </cell>
          <cell r="AT679">
            <v>320.23399999999998</v>
          </cell>
          <cell r="AU679" t="str">
            <v>JUN/12</v>
          </cell>
          <cell r="AV679" t="str">
            <v>Relocação de LDs na SE Juiz de Fora 1</v>
          </cell>
        </row>
        <row r="680">
          <cell r="A680" t="str">
            <v>3101/12</v>
          </cell>
          <cell r="B680" t="str">
            <v>Implantação da SE Gouvea 4</v>
          </cell>
          <cell r="C680" t="str">
            <v>PEP</v>
          </cell>
          <cell r="D680">
            <v>0</v>
          </cell>
          <cell r="E680">
            <v>0</v>
          </cell>
          <cell r="F680">
            <v>0</v>
          </cell>
          <cell r="G680">
            <v>0</v>
          </cell>
          <cell r="H680">
            <v>0</v>
          </cell>
          <cell r="I680">
            <v>90.295580000000001</v>
          </cell>
          <cell r="J680">
            <v>90.295560000000009</v>
          </cell>
          <cell r="K680">
            <v>90.295580000000001</v>
          </cell>
          <cell r="L680">
            <v>90.295559999999995</v>
          </cell>
          <cell r="M680">
            <v>90.295580000000001</v>
          </cell>
          <cell r="N680">
            <v>90.295560000000009</v>
          </cell>
          <cell r="O680">
            <v>90.295580000000001</v>
          </cell>
          <cell r="P680">
            <v>90.295580000000001</v>
          </cell>
          <cell r="Q680">
            <v>632.06900000000007</v>
          </cell>
          <cell r="R680">
            <v>0</v>
          </cell>
          <cell r="S680">
            <v>0</v>
          </cell>
          <cell r="T680">
            <v>0</v>
          </cell>
          <cell r="U680">
            <v>0</v>
          </cell>
          <cell r="V680">
            <v>0</v>
          </cell>
          <cell r="W680">
            <v>1.4698699999999998</v>
          </cell>
          <cell r="X680">
            <v>0</v>
          </cell>
          <cell r="Y680">
            <v>0</v>
          </cell>
          <cell r="Z680">
            <v>0</v>
          </cell>
          <cell r="AA680">
            <v>0</v>
          </cell>
          <cell r="AB680">
            <v>0</v>
          </cell>
          <cell r="AC680">
            <v>0</v>
          </cell>
          <cell r="AD680">
            <v>1.4698699999999998</v>
          </cell>
          <cell r="AE680">
            <v>1.4698699999999998</v>
          </cell>
          <cell r="AF680">
            <v>0</v>
          </cell>
          <cell r="AG680">
            <v>0</v>
          </cell>
          <cell r="AH680">
            <v>0</v>
          </cell>
          <cell r="AI680">
            <v>0</v>
          </cell>
          <cell r="AJ680">
            <v>0</v>
          </cell>
          <cell r="AK680">
            <v>0</v>
          </cell>
          <cell r="AL680">
            <v>20.275970000000001</v>
          </cell>
          <cell r="AM680">
            <v>0</v>
          </cell>
          <cell r="AN680">
            <v>0</v>
          </cell>
          <cell r="AO680">
            <v>7.5000000000000002E-4</v>
          </cell>
          <cell r="AP680">
            <v>0</v>
          </cell>
          <cell r="AQ680">
            <v>0</v>
          </cell>
          <cell r="AR680">
            <v>0</v>
          </cell>
          <cell r="AS680">
            <v>20.276720000000001</v>
          </cell>
          <cell r="AT680">
            <v>632.06900000000007</v>
          </cell>
          <cell r="AU680" t="str">
            <v>JUN/12</v>
          </cell>
          <cell r="AV680" t="str">
            <v>Ricardo José Charbel</v>
          </cell>
        </row>
        <row r="681">
          <cell r="A681" t="str">
            <v>3102/12</v>
          </cell>
          <cell r="B681" t="str">
            <v>Aquisição da Plataforma do Software GAIA BPM para a Agência Virtual da Cemig</v>
          </cell>
          <cell r="C681" t="str">
            <v>PEP</v>
          </cell>
          <cell r="D681">
            <v>0</v>
          </cell>
          <cell r="E681">
            <v>0</v>
          </cell>
          <cell r="F681">
            <v>0</v>
          </cell>
          <cell r="G681">
            <v>0</v>
          </cell>
          <cell r="H681">
            <v>0</v>
          </cell>
          <cell r="I681">
            <v>2933</v>
          </cell>
          <cell r="J681">
            <v>0</v>
          </cell>
          <cell r="K681">
            <v>0</v>
          </cell>
          <cell r="L681">
            <v>0</v>
          </cell>
          <cell r="M681">
            <v>0</v>
          </cell>
          <cell r="N681">
            <v>0</v>
          </cell>
          <cell r="O681">
            <v>0</v>
          </cell>
          <cell r="P681">
            <v>2933</v>
          </cell>
          <cell r="Q681">
            <v>2933</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2914.61735</v>
          </cell>
          <cell r="AK681">
            <v>0</v>
          </cell>
          <cell r="AL681">
            <v>0</v>
          </cell>
          <cell r="AM681">
            <v>0</v>
          </cell>
          <cell r="AN681">
            <v>0</v>
          </cell>
          <cell r="AO681">
            <v>0</v>
          </cell>
          <cell r="AP681">
            <v>0</v>
          </cell>
          <cell r="AQ681">
            <v>0</v>
          </cell>
          <cell r="AR681">
            <v>2914.61735</v>
          </cell>
          <cell r="AS681">
            <v>2914.61735</v>
          </cell>
          <cell r="AT681">
            <v>2933</v>
          </cell>
          <cell r="AU681" t="str">
            <v>JUN/12</v>
          </cell>
          <cell r="AV681" t="str">
            <v>Rogério Elias Reis</v>
          </cell>
        </row>
        <row r="682">
          <cell r="A682" t="str">
            <v>3103/12</v>
          </cell>
          <cell r="B682" t="str">
            <v>Equipamentos de Videoconferência</v>
          </cell>
          <cell r="C682" t="str">
            <v>ORD</v>
          </cell>
          <cell r="D682">
            <v>0</v>
          </cell>
          <cell r="E682">
            <v>0</v>
          </cell>
          <cell r="F682">
            <v>0</v>
          </cell>
          <cell r="G682">
            <v>0</v>
          </cell>
          <cell r="H682">
            <v>0</v>
          </cell>
          <cell r="I682">
            <v>0</v>
          </cell>
          <cell r="J682">
            <v>0</v>
          </cell>
          <cell r="K682">
            <v>0</v>
          </cell>
          <cell r="L682">
            <v>0</v>
          </cell>
          <cell r="M682">
            <v>629</v>
          </cell>
          <cell r="N682">
            <v>0</v>
          </cell>
          <cell r="O682">
            <v>0</v>
          </cell>
          <cell r="P682">
            <v>0</v>
          </cell>
          <cell r="Q682">
            <v>629</v>
          </cell>
          <cell r="R682">
            <v>0</v>
          </cell>
          <cell r="S682">
            <v>0</v>
          </cell>
          <cell r="T682">
            <v>0</v>
          </cell>
          <cell r="U682">
            <v>0</v>
          </cell>
          <cell r="V682">
            <v>0</v>
          </cell>
          <cell r="W682">
            <v>0</v>
          </cell>
          <cell r="X682">
            <v>0</v>
          </cell>
          <cell r="Y682">
            <v>0</v>
          </cell>
          <cell r="Z682">
            <v>0</v>
          </cell>
          <cell r="AA682">
            <v>0</v>
          </cell>
          <cell r="AB682">
            <v>0</v>
          </cell>
          <cell r="AC682">
            <v>0</v>
          </cell>
          <cell r="AD682">
            <v>0</v>
          </cell>
          <cell r="AE682">
            <v>0</v>
          </cell>
          <cell r="AF682">
            <v>0</v>
          </cell>
          <cell r="AG682">
            <v>0</v>
          </cell>
          <cell r="AH682">
            <v>0</v>
          </cell>
          <cell r="AI682">
            <v>0</v>
          </cell>
          <cell r="AJ682">
            <v>0</v>
          </cell>
          <cell r="AK682">
            <v>0</v>
          </cell>
          <cell r="AL682">
            <v>0</v>
          </cell>
          <cell r="AM682">
            <v>0</v>
          </cell>
          <cell r="AN682">
            <v>431.55996000000005</v>
          </cell>
          <cell r="AO682">
            <v>0</v>
          </cell>
          <cell r="AP682">
            <v>0</v>
          </cell>
          <cell r="AQ682">
            <v>0</v>
          </cell>
          <cell r="AR682">
            <v>0</v>
          </cell>
          <cell r="AS682">
            <v>431.55996000000005</v>
          </cell>
          <cell r="AT682">
            <v>629</v>
          </cell>
          <cell r="AU682" t="str">
            <v>JUN/12</v>
          </cell>
          <cell r="AV682" t="str">
            <v>Ailson Magno da Fonseca</v>
          </cell>
        </row>
        <row r="683">
          <cell r="A683" t="str">
            <v>3105/12</v>
          </cell>
          <cell r="B683" t="str">
            <v>Máquinas e Equipamentos MS/LA</v>
          </cell>
          <cell r="C683" t="str">
            <v>ORD</v>
          </cell>
          <cell r="D683">
            <v>0</v>
          </cell>
          <cell r="E683">
            <v>0</v>
          </cell>
          <cell r="F683">
            <v>0</v>
          </cell>
          <cell r="G683">
            <v>0</v>
          </cell>
          <cell r="H683">
            <v>0</v>
          </cell>
          <cell r="I683">
            <v>2</v>
          </cell>
          <cell r="J683">
            <v>0</v>
          </cell>
          <cell r="K683">
            <v>12</v>
          </cell>
          <cell r="L683">
            <v>0</v>
          </cell>
          <cell r="M683">
            <v>0</v>
          </cell>
          <cell r="N683">
            <v>0</v>
          </cell>
          <cell r="O683">
            <v>0</v>
          </cell>
          <cell r="P683">
            <v>2</v>
          </cell>
          <cell r="Q683">
            <v>14</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0.85</v>
          </cell>
          <cell r="AN683">
            <v>0</v>
          </cell>
          <cell r="AO683">
            <v>12</v>
          </cell>
          <cell r="AP683">
            <v>0</v>
          </cell>
          <cell r="AQ683">
            <v>0</v>
          </cell>
          <cell r="AR683">
            <v>0</v>
          </cell>
          <cell r="AS683">
            <v>12.85</v>
          </cell>
          <cell r="AT683">
            <v>14</v>
          </cell>
          <cell r="AU683" t="str">
            <v>JUN/12</v>
          </cell>
          <cell r="AV683" t="str">
            <v>Wander José Eustáquio de Oliveira Junior</v>
          </cell>
        </row>
        <row r="684">
          <cell r="A684" t="str">
            <v>3106/12</v>
          </cell>
          <cell r="B684" t="str">
            <v>Máquinas e Equipamentos MS/LA</v>
          </cell>
          <cell r="C684" t="str">
            <v>ORD</v>
          </cell>
          <cell r="D684">
            <v>0</v>
          </cell>
          <cell r="E684">
            <v>0</v>
          </cell>
          <cell r="F684">
            <v>0</v>
          </cell>
          <cell r="G684">
            <v>0</v>
          </cell>
          <cell r="H684">
            <v>0</v>
          </cell>
          <cell r="I684">
            <v>4</v>
          </cell>
          <cell r="J684">
            <v>0</v>
          </cell>
          <cell r="K684">
            <v>0</v>
          </cell>
          <cell r="L684">
            <v>25</v>
          </cell>
          <cell r="M684">
            <v>0</v>
          </cell>
          <cell r="N684">
            <v>0</v>
          </cell>
          <cell r="O684">
            <v>0</v>
          </cell>
          <cell r="P684">
            <v>4</v>
          </cell>
          <cell r="Q684">
            <v>29</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26.5</v>
          </cell>
          <cell r="AO684">
            <v>0</v>
          </cell>
          <cell r="AP684">
            <v>0</v>
          </cell>
          <cell r="AQ684">
            <v>0</v>
          </cell>
          <cell r="AR684">
            <v>0</v>
          </cell>
          <cell r="AS684">
            <v>26.5</v>
          </cell>
          <cell r="AT684">
            <v>29</v>
          </cell>
          <cell r="AU684" t="str">
            <v>JUN/12</v>
          </cell>
          <cell r="AV684" t="str">
            <v>Wander José Eustáquio de Oliveira Junior</v>
          </cell>
        </row>
        <row r="685">
          <cell r="A685" t="str">
            <v>3107/12</v>
          </cell>
          <cell r="B685" t="str">
            <v>Aquisição de 1 Oil Skimmer para PN/SB</v>
          </cell>
          <cell r="C685" t="str">
            <v>PEP</v>
          </cell>
          <cell r="D685">
            <v>0</v>
          </cell>
          <cell r="E685">
            <v>0</v>
          </cell>
          <cell r="F685">
            <v>0</v>
          </cell>
          <cell r="G685">
            <v>0</v>
          </cell>
          <cell r="H685">
            <v>0</v>
          </cell>
          <cell r="I685">
            <v>0</v>
          </cell>
          <cell r="J685">
            <v>0</v>
          </cell>
          <cell r="K685">
            <v>0</v>
          </cell>
          <cell r="L685">
            <v>12</v>
          </cell>
          <cell r="M685">
            <v>46</v>
          </cell>
          <cell r="N685">
            <v>0</v>
          </cell>
          <cell r="O685">
            <v>0</v>
          </cell>
          <cell r="P685">
            <v>0</v>
          </cell>
          <cell r="Q685">
            <v>58</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cell r="AO685">
            <v>0</v>
          </cell>
          <cell r="AP685">
            <v>0</v>
          </cell>
          <cell r="AQ685">
            <v>0</v>
          </cell>
          <cell r="AR685">
            <v>0</v>
          </cell>
          <cell r="AS685">
            <v>0</v>
          </cell>
          <cell r="AT685">
            <v>58</v>
          </cell>
          <cell r="AU685" t="str">
            <v>JUN/12</v>
          </cell>
          <cell r="AV685" t="str">
            <v>Teresa Cristina Fusaro</v>
          </cell>
        </row>
        <row r="686">
          <cell r="A686" t="str">
            <v>3108/12</v>
          </cell>
          <cell r="B686" t="str">
            <v>Máquinas e Equipamentos</v>
          </cell>
          <cell r="C686" t="str">
            <v>ORD</v>
          </cell>
          <cell r="D686">
            <v>0</v>
          </cell>
          <cell r="E686">
            <v>0</v>
          </cell>
          <cell r="F686">
            <v>0</v>
          </cell>
          <cell r="G686">
            <v>0</v>
          </cell>
          <cell r="H686">
            <v>0</v>
          </cell>
          <cell r="I686">
            <v>0</v>
          </cell>
          <cell r="J686">
            <v>2.8000000000000001E-2</v>
          </cell>
          <cell r="K686">
            <v>0.71199999999999997</v>
          </cell>
          <cell r="L686">
            <v>0</v>
          </cell>
          <cell r="M686">
            <v>0</v>
          </cell>
          <cell r="N686">
            <v>0</v>
          </cell>
          <cell r="O686">
            <v>0</v>
          </cell>
          <cell r="P686">
            <v>0</v>
          </cell>
          <cell r="Q686">
            <v>0.74</v>
          </cell>
          <cell r="R686">
            <v>0</v>
          </cell>
          <cell r="S686">
            <v>0</v>
          </cell>
          <cell r="T686">
            <v>0</v>
          </cell>
          <cell r="U686">
            <v>0</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0</v>
          </cell>
          <cell r="AL686">
            <v>0</v>
          </cell>
          <cell r="AM686">
            <v>0.71199999999999997</v>
          </cell>
          <cell r="AN686">
            <v>0</v>
          </cell>
          <cell r="AO686">
            <v>0</v>
          </cell>
          <cell r="AP686">
            <v>0</v>
          </cell>
          <cell r="AQ686">
            <v>0</v>
          </cell>
          <cell r="AR686">
            <v>0</v>
          </cell>
          <cell r="AS686">
            <v>0.71199999999999997</v>
          </cell>
          <cell r="AT686">
            <v>0.74</v>
          </cell>
          <cell r="AU686" t="str">
            <v>JUN/12</v>
          </cell>
          <cell r="AV686" t="str">
            <v>Roberto Greco Cosso</v>
          </cell>
        </row>
        <row r="687">
          <cell r="A687" t="str">
            <v>3109/12</v>
          </cell>
          <cell r="B687" t="str">
            <v>Aquisição de Equipamentos Gerais - RC/SR</v>
          </cell>
          <cell r="C687" t="str">
            <v>PEP</v>
          </cell>
          <cell r="D687">
            <v>0</v>
          </cell>
          <cell r="E687">
            <v>0</v>
          </cell>
          <cell r="F687">
            <v>0</v>
          </cell>
          <cell r="G687">
            <v>0</v>
          </cell>
          <cell r="H687">
            <v>0</v>
          </cell>
          <cell r="I687">
            <v>0</v>
          </cell>
          <cell r="J687">
            <v>70</v>
          </cell>
          <cell r="K687">
            <v>115</v>
          </cell>
          <cell r="L687">
            <v>0</v>
          </cell>
          <cell r="M687">
            <v>0</v>
          </cell>
          <cell r="N687">
            <v>0</v>
          </cell>
          <cell r="O687">
            <v>0</v>
          </cell>
          <cell r="P687">
            <v>0</v>
          </cell>
          <cell r="Q687">
            <v>185</v>
          </cell>
          <cell r="R687">
            <v>0</v>
          </cell>
          <cell r="S687">
            <v>0</v>
          </cell>
          <cell r="T687">
            <v>0</v>
          </cell>
          <cell r="U687">
            <v>0</v>
          </cell>
          <cell r="V687">
            <v>0</v>
          </cell>
          <cell r="W687">
            <v>0</v>
          </cell>
          <cell r="X687">
            <v>0</v>
          </cell>
          <cell r="Y687">
            <v>0</v>
          </cell>
          <cell r="Z687">
            <v>0</v>
          </cell>
          <cell r="AA687">
            <v>0</v>
          </cell>
          <cell r="AB687">
            <v>0</v>
          </cell>
          <cell r="AC687">
            <v>0</v>
          </cell>
          <cell r="AD687">
            <v>0</v>
          </cell>
          <cell r="AE687">
            <v>0</v>
          </cell>
          <cell r="AF687">
            <v>0</v>
          </cell>
          <cell r="AG687">
            <v>0</v>
          </cell>
          <cell r="AH687">
            <v>0</v>
          </cell>
          <cell r="AI687">
            <v>0</v>
          </cell>
          <cell r="AJ687">
            <v>0</v>
          </cell>
          <cell r="AK687">
            <v>0</v>
          </cell>
          <cell r="AL687">
            <v>0</v>
          </cell>
          <cell r="AM687">
            <v>0</v>
          </cell>
          <cell r="AN687">
            <v>184.68599999999998</v>
          </cell>
          <cell r="AO687">
            <v>0</v>
          </cell>
          <cell r="AP687">
            <v>0</v>
          </cell>
          <cell r="AQ687">
            <v>0</v>
          </cell>
          <cell r="AR687">
            <v>0</v>
          </cell>
          <cell r="AS687">
            <v>184.68599999999998</v>
          </cell>
          <cell r="AT687">
            <v>185</v>
          </cell>
          <cell r="AU687" t="str">
            <v>JUN/12</v>
          </cell>
          <cell r="AV687" t="str">
            <v>Elieser Francisco Corrêa</v>
          </cell>
        </row>
        <row r="688">
          <cell r="A688" t="str">
            <v>3111/12</v>
          </cell>
          <cell r="B688" t="str">
            <v>Aquisição de STORAGE para COS - PO/GT</v>
          </cell>
          <cell r="C688" t="str">
            <v>PEP</v>
          </cell>
          <cell r="D688">
            <v>0</v>
          </cell>
          <cell r="E688">
            <v>0</v>
          </cell>
          <cell r="F688">
            <v>0</v>
          </cell>
          <cell r="G688">
            <v>0</v>
          </cell>
          <cell r="H688">
            <v>0</v>
          </cell>
          <cell r="I688">
            <v>0</v>
          </cell>
          <cell r="J688">
            <v>0</v>
          </cell>
          <cell r="K688">
            <v>0</v>
          </cell>
          <cell r="L688">
            <v>0</v>
          </cell>
          <cell r="M688">
            <v>0</v>
          </cell>
          <cell r="N688">
            <v>0</v>
          </cell>
          <cell r="O688">
            <v>247</v>
          </cell>
          <cell r="P688">
            <v>0</v>
          </cell>
          <cell r="Q688">
            <v>247</v>
          </cell>
          <cell r="R688">
            <v>0</v>
          </cell>
          <cell r="S688">
            <v>0</v>
          </cell>
          <cell r="T688">
            <v>0</v>
          </cell>
          <cell r="U688">
            <v>0</v>
          </cell>
          <cell r="V688">
            <v>0</v>
          </cell>
          <cell r="W688">
            <v>0</v>
          </cell>
          <cell r="X688">
            <v>0</v>
          </cell>
          <cell r="Y688">
            <v>0</v>
          </cell>
          <cell r="Z688">
            <v>0</v>
          </cell>
          <cell r="AA688">
            <v>0</v>
          </cell>
          <cell r="AB688">
            <v>0</v>
          </cell>
          <cell r="AC688">
            <v>0</v>
          </cell>
          <cell r="AD688">
            <v>0</v>
          </cell>
          <cell r="AE688">
            <v>0</v>
          </cell>
          <cell r="AF688">
            <v>0</v>
          </cell>
          <cell r="AG688">
            <v>0</v>
          </cell>
          <cell r="AH688">
            <v>0</v>
          </cell>
          <cell r="AI688">
            <v>0</v>
          </cell>
          <cell r="AJ688">
            <v>0</v>
          </cell>
          <cell r="AK688">
            <v>0</v>
          </cell>
          <cell r="AL688">
            <v>0</v>
          </cell>
          <cell r="AM688">
            <v>0</v>
          </cell>
          <cell r="AN688">
            <v>0</v>
          </cell>
          <cell r="AO688">
            <v>0</v>
          </cell>
          <cell r="AP688">
            <v>0</v>
          </cell>
          <cell r="AQ688">
            <v>0</v>
          </cell>
          <cell r="AR688">
            <v>0</v>
          </cell>
          <cell r="AS688">
            <v>0</v>
          </cell>
          <cell r="AT688">
            <v>247</v>
          </cell>
          <cell r="AU688" t="str">
            <v>JUN/12</v>
          </cell>
          <cell r="AV688" t="str">
            <v>Luiz Eugênio de Araújo</v>
          </cell>
        </row>
        <row r="689">
          <cell r="A689" t="str">
            <v>3112/12</v>
          </cell>
          <cell r="B689" t="str">
            <v>Atendimento ao Condomínio Jardim da Lagoa II</v>
          </cell>
          <cell r="C689" t="str">
            <v>PEP</v>
          </cell>
          <cell r="D689">
            <v>0</v>
          </cell>
          <cell r="E689">
            <v>0</v>
          </cell>
          <cell r="F689">
            <v>0</v>
          </cell>
          <cell r="G689">
            <v>6.2930099999999998</v>
          </cell>
          <cell r="H689">
            <v>6.2930000000000001</v>
          </cell>
          <cell r="I689">
            <v>6.2929899999999996</v>
          </cell>
          <cell r="J689">
            <v>6.2930000000000001</v>
          </cell>
          <cell r="K689">
            <v>6.2930000000000001</v>
          </cell>
          <cell r="L689">
            <v>6.2930000000000001</v>
          </cell>
          <cell r="M689">
            <v>6.2929899999999996</v>
          </cell>
          <cell r="N689">
            <v>6.2930000000000001</v>
          </cell>
          <cell r="O689">
            <v>6.2930099999999998</v>
          </cell>
          <cell r="P689">
            <v>18.878999999999998</v>
          </cell>
          <cell r="Q689">
            <v>56.637</v>
          </cell>
          <cell r="R689">
            <v>0</v>
          </cell>
          <cell r="S689">
            <v>0</v>
          </cell>
          <cell r="T689">
            <v>0</v>
          </cell>
          <cell r="U689">
            <v>0</v>
          </cell>
          <cell r="V689">
            <v>0</v>
          </cell>
          <cell r="W689">
            <v>0</v>
          </cell>
          <cell r="X689">
            <v>0</v>
          </cell>
          <cell r="Y689">
            <v>0</v>
          </cell>
          <cell r="Z689">
            <v>0</v>
          </cell>
          <cell r="AA689">
            <v>0</v>
          </cell>
          <cell r="AB689">
            <v>0</v>
          </cell>
          <cell r="AC689">
            <v>0</v>
          </cell>
          <cell r="AD689">
            <v>0</v>
          </cell>
          <cell r="AE689">
            <v>0</v>
          </cell>
          <cell r="AF689">
            <v>0</v>
          </cell>
          <cell r="AG689">
            <v>0</v>
          </cell>
          <cell r="AH689">
            <v>0</v>
          </cell>
          <cell r="AI689">
            <v>0</v>
          </cell>
          <cell r="AJ689">
            <v>0</v>
          </cell>
          <cell r="AK689">
            <v>0</v>
          </cell>
          <cell r="AL689">
            <v>0</v>
          </cell>
          <cell r="AM689">
            <v>0</v>
          </cell>
          <cell r="AN689">
            <v>0</v>
          </cell>
          <cell r="AO689">
            <v>0</v>
          </cell>
          <cell r="AP689">
            <v>0</v>
          </cell>
          <cell r="AQ689">
            <v>0</v>
          </cell>
          <cell r="AR689">
            <v>0</v>
          </cell>
          <cell r="AS689">
            <v>0</v>
          </cell>
          <cell r="AT689">
            <v>56.637</v>
          </cell>
          <cell r="AU689" t="str">
            <v>JUN/12</v>
          </cell>
          <cell r="AV689" t="str">
            <v>Ricardo José Charbel</v>
          </cell>
        </row>
        <row r="690">
          <cell r="A690" t="str">
            <v>3114/12</v>
          </cell>
          <cell r="B690" t="str">
            <v>Aquisição de Automóvel Executivo Sedan</v>
          </cell>
          <cell r="C690" t="str">
            <v>ORD</v>
          </cell>
          <cell r="D690">
            <v>0</v>
          </cell>
          <cell r="E690">
            <v>0</v>
          </cell>
          <cell r="F690">
            <v>0</v>
          </cell>
          <cell r="G690">
            <v>0</v>
          </cell>
          <cell r="H690">
            <v>0</v>
          </cell>
          <cell r="I690">
            <v>720</v>
          </cell>
          <cell r="J690">
            <v>0</v>
          </cell>
          <cell r="K690">
            <v>0</v>
          </cell>
          <cell r="L690">
            <v>0</v>
          </cell>
          <cell r="M690">
            <v>0</v>
          </cell>
          <cell r="N690">
            <v>0</v>
          </cell>
          <cell r="O690">
            <v>0</v>
          </cell>
          <cell r="P690">
            <v>720</v>
          </cell>
          <cell r="Q690">
            <v>720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467.91359999999997</v>
          </cell>
          <cell r="AO690">
            <v>0</v>
          </cell>
          <cell r="AP690">
            <v>0</v>
          </cell>
          <cell r="AQ690">
            <v>0</v>
          </cell>
          <cell r="AR690">
            <v>0</v>
          </cell>
          <cell r="AS690">
            <v>467.91359999999997</v>
          </cell>
          <cell r="AT690">
            <v>720</v>
          </cell>
          <cell r="AU690" t="str">
            <v>JUN/12</v>
          </cell>
          <cell r="AV690" t="str">
            <v>Helcio Viana Barbosa Filho</v>
          </cell>
        </row>
        <row r="691">
          <cell r="A691" t="str">
            <v>3115/12</v>
          </cell>
          <cell r="B691" t="str">
            <v>Aquisição de Automóvel Executivo Sedan</v>
          </cell>
          <cell r="C691" t="str">
            <v>ORD</v>
          </cell>
          <cell r="D691">
            <v>0</v>
          </cell>
          <cell r="E691">
            <v>0</v>
          </cell>
          <cell r="F691">
            <v>0</v>
          </cell>
          <cell r="G691">
            <v>0</v>
          </cell>
          <cell r="H691">
            <v>0</v>
          </cell>
          <cell r="I691">
            <v>180</v>
          </cell>
          <cell r="J691">
            <v>0</v>
          </cell>
          <cell r="K691">
            <v>0</v>
          </cell>
          <cell r="L691">
            <v>0</v>
          </cell>
          <cell r="M691">
            <v>0</v>
          </cell>
          <cell r="N691">
            <v>0</v>
          </cell>
          <cell r="O691">
            <v>0</v>
          </cell>
          <cell r="P691">
            <v>180</v>
          </cell>
          <cell r="Q691">
            <v>180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116.97839999999999</v>
          </cell>
          <cell r="AO691">
            <v>0</v>
          </cell>
          <cell r="AP691">
            <v>0</v>
          </cell>
          <cell r="AQ691">
            <v>0</v>
          </cell>
          <cell r="AR691">
            <v>0</v>
          </cell>
          <cell r="AS691">
            <v>116.97839999999999</v>
          </cell>
          <cell r="AT691">
            <v>180</v>
          </cell>
          <cell r="AU691" t="str">
            <v>JUN/12</v>
          </cell>
          <cell r="AV691" t="str">
            <v>Helcio Viana Barbosa Filho</v>
          </cell>
        </row>
        <row r="692">
          <cell r="A692" t="str">
            <v>3116/12</v>
          </cell>
          <cell r="B692" t="str">
            <v>Aquisição de Automóvel Executivo Sedan</v>
          </cell>
          <cell r="C692" t="str">
            <v>ORD</v>
          </cell>
          <cell r="D692">
            <v>0</v>
          </cell>
          <cell r="E692">
            <v>0</v>
          </cell>
          <cell r="F692">
            <v>0</v>
          </cell>
          <cell r="G692">
            <v>0</v>
          </cell>
          <cell r="H692">
            <v>0</v>
          </cell>
          <cell r="I692">
            <v>90</v>
          </cell>
          <cell r="J692">
            <v>0</v>
          </cell>
          <cell r="K692">
            <v>0</v>
          </cell>
          <cell r="L692">
            <v>0</v>
          </cell>
          <cell r="M692">
            <v>0</v>
          </cell>
          <cell r="N692">
            <v>0</v>
          </cell>
          <cell r="O692">
            <v>0</v>
          </cell>
          <cell r="P692">
            <v>90</v>
          </cell>
          <cell r="Q692">
            <v>90</v>
          </cell>
          <cell r="R692">
            <v>0</v>
          </cell>
          <cell r="S692">
            <v>0</v>
          </cell>
          <cell r="T692">
            <v>0</v>
          </cell>
          <cell r="U692">
            <v>0</v>
          </cell>
          <cell r="V692">
            <v>0</v>
          </cell>
          <cell r="W692">
            <v>0</v>
          </cell>
          <cell r="X692">
            <v>0</v>
          </cell>
          <cell r="Y692">
            <v>0</v>
          </cell>
          <cell r="Z692">
            <v>0</v>
          </cell>
          <cell r="AA692">
            <v>0</v>
          </cell>
          <cell r="AB692">
            <v>0</v>
          </cell>
          <cell r="AC692">
            <v>0</v>
          </cell>
          <cell r="AD692">
            <v>0</v>
          </cell>
          <cell r="AE692">
            <v>0</v>
          </cell>
          <cell r="AF692">
            <v>0</v>
          </cell>
          <cell r="AG692">
            <v>0</v>
          </cell>
          <cell r="AH692">
            <v>0</v>
          </cell>
          <cell r="AI692">
            <v>0</v>
          </cell>
          <cell r="AJ692">
            <v>0</v>
          </cell>
          <cell r="AK692">
            <v>0</v>
          </cell>
          <cell r="AL692">
            <v>0</v>
          </cell>
          <cell r="AM692">
            <v>0</v>
          </cell>
          <cell r="AN692">
            <v>58.489199999999997</v>
          </cell>
          <cell r="AO692">
            <v>0</v>
          </cell>
          <cell r="AP692">
            <v>0</v>
          </cell>
          <cell r="AQ692">
            <v>0</v>
          </cell>
          <cell r="AR692">
            <v>0</v>
          </cell>
          <cell r="AS692">
            <v>58.489199999999997</v>
          </cell>
          <cell r="AT692">
            <v>90</v>
          </cell>
          <cell r="AU692" t="str">
            <v>JUN/12</v>
          </cell>
          <cell r="AV692" t="str">
            <v>Helcio Viana Barbosa Filho</v>
          </cell>
        </row>
        <row r="693">
          <cell r="A693" t="str">
            <v>3117/12</v>
          </cell>
          <cell r="B693" t="str">
            <v>GAM -G Sistema de Abastecimento de Água</v>
          </cell>
          <cell r="C693" t="str">
            <v>PEP</v>
          </cell>
          <cell r="D693">
            <v>0</v>
          </cell>
          <cell r="E693">
            <v>0</v>
          </cell>
          <cell r="F693">
            <v>0</v>
          </cell>
          <cell r="G693">
            <v>0</v>
          </cell>
          <cell r="H693">
            <v>0</v>
          </cell>
          <cell r="I693">
            <v>0</v>
          </cell>
          <cell r="J693">
            <v>0</v>
          </cell>
          <cell r="K693">
            <v>0</v>
          </cell>
          <cell r="L693">
            <v>0</v>
          </cell>
          <cell r="M693">
            <v>49.785670000000003</v>
          </cell>
          <cell r="N693">
            <v>0</v>
          </cell>
          <cell r="O693">
            <v>0</v>
          </cell>
          <cell r="P693">
            <v>0</v>
          </cell>
          <cell r="Q693">
            <v>49.785670000000003</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49.785669999999996</v>
          </cell>
          <cell r="AU693" t="str">
            <v>JUN/12</v>
          </cell>
          <cell r="AV693" t="str">
            <v>Demétrio Alexandre Ferreira</v>
          </cell>
        </row>
        <row r="694">
          <cell r="A694" t="str">
            <v>3118/12</v>
          </cell>
          <cell r="B694" t="str">
            <v>Aquisição de Balanças - MGOE/2012</v>
          </cell>
          <cell r="C694" t="str">
            <v>PEP</v>
          </cell>
          <cell r="D694">
            <v>0</v>
          </cell>
          <cell r="E694">
            <v>0</v>
          </cell>
          <cell r="F694">
            <v>0</v>
          </cell>
          <cell r="G694">
            <v>0</v>
          </cell>
          <cell r="H694">
            <v>0</v>
          </cell>
          <cell r="I694">
            <v>0</v>
          </cell>
          <cell r="J694">
            <v>0</v>
          </cell>
          <cell r="K694">
            <v>0</v>
          </cell>
          <cell r="L694">
            <v>0</v>
          </cell>
          <cell r="M694">
            <v>4</v>
          </cell>
          <cell r="N694">
            <v>0</v>
          </cell>
          <cell r="O694">
            <v>0</v>
          </cell>
          <cell r="P694">
            <v>0</v>
          </cell>
          <cell r="Q694">
            <v>4</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4</v>
          </cell>
          <cell r="AU694" t="str">
            <v>JUN/12</v>
          </cell>
          <cell r="AV694" t="str">
            <v>Jader Fernando Rodrigues do Nascimento</v>
          </cell>
        </row>
        <row r="695">
          <cell r="A695" t="str">
            <v>3119/12</v>
          </cell>
          <cell r="B695" t="str">
            <v>Operação e Manutenção AT - 2013/2017</v>
          </cell>
          <cell r="C695" t="str">
            <v>PEP</v>
          </cell>
          <cell r="D695">
            <v>0</v>
          </cell>
          <cell r="E695">
            <v>0</v>
          </cell>
          <cell r="F695">
            <v>0</v>
          </cell>
          <cell r="G695">
            <v>0</v>
          </cell>
          <cell r="H695">
            <v>50</v>
          </cell>
          <cell r="I695">
            <v>0</v>
          </cell>
          <cell r="J695">
            <v>0</v>
          </cell>
          <cell r="K695">
            <v>0</v>
          </cell>
          <cell r="L695">
            <v>5330</v>
          </cell>
          <cell r="M695">
            <v>9631</v>
          </cell>
          <cell r="N695">
            <v>80</v>
          </cell>
          <cell r="O695">
            <v>0</v>
          </cell>
          <cell r="P695">
            <v>50</v>
          </cell>
          <cell r="Q695">
            <v>15091</v>
          </cell>
          <cell r="R695">
            <v>0</v>
          </cell>
          <cell r="S695">
            <v>0</v>
          </cell>
          <cell r="T695">
            <v>0</v>
          </cell>
          <cell r="U695">
            <v>0</v>
          </cell>
          <cell r="V695">
            <v>12.093069999999999</v>
          </cell>
          <cell r="W695">
            <v>216.55293</v>
          </cell>
          <cell r="X695">
            <v>0</v>
          </cell>
          <cell r="Y695">
            <v>0</v>
          </cell>
          <cell r="Z695">
            <v>0</v>
          </cell>
          <cell r="AA695">
            <v>0</v>
          </cell>
          <cell r="AB695">
            <v>0</v>
          </cell>
          <cell r="AC695">
            <v>0</v>
          </cell>
          <cell r="AD695">
            <v>228.64600000000002</v>
          </cell>
          <cell r="AE695">
            <v>228.64600000000002</v>
          </cell>
          <cell r="AF695">
            <v>0</v>
          </cell>
          <cell r="AG695">
            <v>0</v>
          </cell>
          <cell r="AH695">
            <v>0</v>
          </cell>
          <cell r="AI695">
            <v>0</v>
          </cell>
          <cell r="AJ695">
            <v>302.95596999999998</v>
          </cell>
          <cell r="AK695">
            <v>90.67577</v>
          </cell>
          <cell r="AL695">
            <v>1418.7915</v>
          </cell>
          <cell r="AM695">
            <v>0</v>
          </cell>
          <cell r="AN695">
            <v>1656.2593999999999</v>
          </cell>
          <cell r="AO695">
            <v>423.88015999999999</v>
          </cell>
          <cell r="AP695">
            <v>5123.4765299999999</v>
          </cell>
          <cell r="AQ695">
            <v>294.6001</v>
          </cell>
          <cell r="AR695">
            <v>393.63173999999998</v>
          </cell>
          <cell r="AS695">
            <v>9310.6394299999993</v>
          </cell>
          <cell r="AT695">
            <v>15091</v>
          </cell>
          <cell r="AU695" t="str">
            <v>JUN/12</v>
          </cell>
          <cell r="AV695" t="str">
            <v>Paulo Márcio Nepomuceno de Souza</v>
          </cell>
        </row>
        <row r="696">
          <cell r="A696" t="str">
            <v>3120/12</v>
          </cell>
          <cell r="B696" t="str">
            <v>Licenças Microsoft - G</v>
          </cell>
          <cell r="C696" t="str">
            <v>PEP</v>
          </cell>
          <cell r="D696">
            <v>0</v>
          </cell>
          <cell r="E696">
            <v>0</v>
          </cell>
          <cell r="F696">
            <v>0</v>
          </cell>
          <cell r="G696">
            <v>0</v>
          </cell>
          <cell r="H696">
            <v>0</v>
          </cell>
          <cell r="I696">
            <v>2690</v>
          </cell>
          <cell r="J696">
            <v>0</v>
          </cell>
          <cell r="K696">
            <v>0</v>
          </cell>
          <cell r="L696">
            <v>0</v>
          </cell>
          <cell r="M696">
            <v>0</v>
          </cell>
          <cell r="N696">
            <v>0</v>
          </cell>
          <cell r="O696">
            <v>0</v>
          </cell>
          <cell r="P696">
            <v>2690</v>
          </cell>
          <cell r="Q696">
            <v>2690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2665.3602400000004</v>
          </cell>
          <cell r="AG696">
            <v>0</v>
          </cell>
          <cell r="AH696">
            <v>0</v>
          </cell>
          <cell r="AI696">
            <v>0</v>
          </cell>
          <cell r="AJ696">
            <v>0</v>
          </cell>
          <cell r="AK696">
            <v>0</v>
          </cell>
          <cell r="AL696">
            <v>0</v>
          </cell>
          <cell r="AM696">
            <v>0</v>
          </cell>
          <cell r="AN696">
            <v>0</v>
          </cell>
          <cell r="AO696">
            <v>0</v>
          </cell>
          <cell r="AP696">
            <v>0</v>
          </cell>
          <cell r="AQ696">
            <v>0</v>
          </cell>
          <cell r="AR696">
            <v>2665.3602400000004</v>
          </cell>
          <cell r="AS696">
            <v>2665.3602400000004</v>
          </cell>
          <cell r="AT696">
            <v>2690</v>
          </cell>
          <cell r="AU696" t="str">
            <v>JUN/12</v>
          </cell>
          <cell r="AV696" t="str">
            <v>José Luis de Oliveira Brasil</v>
          </cell>
        </row>
        <row r="697">
          <cell r="A697" t="str">
            <v>3121/12</v>
          </cell>
          <cell r="B697" t="str">
            <v>Licenças Microsoft - D</v>
          </cell>
          <cell r="C697" t="str">
            <v>PEP</v>
          </cell>
          <cell r="D697">
            <v>0</v>
          </cell>
          <cell r="E697">
            <v>0</v>
          </cell>
          <cell r="F697">
            <v>0</v>
          </cell>
          <cell r="G697">
            <v>0</v>
          </cell>
          <cell r="H697">
            <v>0</v>
          </cell>
          <cell r="I697">
            <v>9523</v>
          </cell>
          <cell r="J697">
            <v>0</v>
          </cell>
          <cell r="K697">
            <v>0</v>
          </cell>
          <cell r="L697">
            <v>0</v>
          </cell>
          <cell r="M697">
            <v>0</v>
          </cell>
          <cell r="N697">
            <v>0</v>
          </cell>
          <cell r="O697">
            <v>0</v>
          </cell>
          <cell r="P697">
            <v>9523</v>
          </cell>
          <cell r="Q697">
            <v>9523</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9458.3123300000007</v>
          </cell>
          <cell r="AG697">
            <v>0</v>
          </cell>
          <cell r="AH697">
            <v>0</v>
          </cell>
          <cell r="AI697">
            <v>0</v>
          </cell>
          <cell r="AJ697">
            <v>0</v>
          </cell>
          <cell r="AK697">
            <v>0</v>
          </cell>
          <cell r="AL697">
            <v>0</v>
          </cell>
          <cell r="AM697">
            <v>0</v>
          </cell>
          <cell r="AN697">
            <v>0</v>
          </cell>
          <cell r="AO697">
            <v>0</v>
          </cell>
          <cell r="AP697">
            <v>0</v>
          </cell>
          <cell r="AQ697">
            <v>0</v>
          </cell>
          <cell r="AR697">
            <v>9458.3123300000007</v>
          </cell>
          <cell r="AS697">
            <v>9458.3123300000007</v>
          </cell>
          <cell r="AT697">
            <v>9523</v>
          </cell>
          <cell r="AU697" t="str">
            <v>JUN/12</v>
          </cell>
          <cell r="AV697" t="str">
            <v>José Luis de Oliveira Brasil</v>
          </cell>
        </row>
        <row r="698">
          <cell r="A698" t="str">
            <v>3122/12</v>
          </cell>
          <cell r="B698" t="str">
            <v>Licenças Microsoft - H</v>
          </cell>
          <cell r="C698" t="str">
            <v>PEP</v>
          </cell>
          <cell r="D698">
            <v>0</v>
          </cell>
          <cell r="E698">
            <v>0</v>
          </cell>
          <cell r="F698">
            <v>0</v>
          </cell>
          <cell r="G698">
            <v>0</v>
          </cell>
          <cell r="H698">
            <v>0</v>
          </cell>
          <cell r="I698">
            <v>283</v>
          </cell>
          <cell r="J698">
            <v>0</v>
          </cell>
          <cell r="K698">
            <v>0</v>
          </cell>
          <cell r="L698">
            <v>0</v>
          </cell>
          <cell r="M698">
            <v>0</v>
          </cell>
          <cell r="N698">
            <v>0</v>
          </cell>
          <cell r="O698">
            <v>0</v>
          </cell>
          <cell r="P698">
            <v>283</v>
          </cell>
          <cell r="Q698">
            <v>283</v>
          </cell>
          <cell r="R698">
            <v>0</v>
          </cell>
          <cell r="S698">
            <v>0</v>
          </cell>
          <cell r="T698">
            <v>0</v>
          </cell>
          <cell r="U698">
            <v>0</v>
          </cell>
          <cell r="V698">
            <v>0</v>
          </cell>
          <cell r="W698">
            <v>0</v>
          </cell>
          <cell r="X698">
            <v>0</v>
          </cell>
          <cell r="Y698">
            <v>0</v>
          </cell>
          <cell r="Z698">
            <v>0</v>
          </cell>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282.32742999999999</v>
          </cell>
          <cell r="AR698">
            <v>0</v>
          </cell>
          <cell r="AS698">
            <v>282.32742999999999</v>
          </cell>
          <cell r="AT698">
            <v>283</v>
          </cell>
          <cell r="AU698" t="str">
            <v>JUN/12</v>
          </cell>
          <cell r="AV698" t="str">
            <v>José Luis de Oliveira Brasil</v>
          </cell>
        </row>
        <row r="699">
          <cell r="A699" t="str">
            <v>3123/12</v>
          </cell>
          <cell r="B699" t="str">
            <v>Retrofit de Cubículos de Disjuntores da MT</v>
          </cell>
          <cell r="C699" t="str">
            <v>PEP</v>
          </cell>
          <cell r="D699">
            <v>0</v>
          </cell>
          <cell r="E699">
            <v>0</v>
          </cell>
          <cell r="F699">
            <v>0</v>
          </cell>
          <cell r="G699">
            <v>0</v>
          </cell>
          <cell r="H699">
            <v>0</v>
          </cell>
          <cell r="I699">
            <v>13.549280000000001</v>
          </cell>
          <cell r="J699">
            <v>121.212</v>
          </cell>
          <cell r="K699">
            <v>521.1472</v>
          </cell>
          <cell r="L699">
            <v>413.30351999999999</v>
          </cell>
          <cell r="M699">
            <v>385</v>
          </cell>
          <cell r="N699">
            <v>383.99999999999994</v>
          </cell>
          <cell r="O699">
            <v>0</v>
          </cell>
          <cell r="P699">
            <v>13.549280000000001</v>
          </cell>
          <cell r="Q699">
            <v>1838.2119999999998</v>
          </cell>
          <cell r="R699">
            <v>0</v>
          </cell>
          <cell r="S699">
            <v>0</v>
          </cell>
          <cell r="T699">
            <v>0</v>
          </cell>
          <cell r="U699">
            <v>0</v>
          </cell>
          <cell r="V699">
            <v>0</v>
          </cell>
          <cell r="W699">
            <v>21.396850000000001</v>
          </cell>
          <cell r="X699">
            <v>0</v>
          </cell>
          <cell r="Y699">
            <v>0</v>
          </cell>
          <cell r="Z699">
            <v>0</v>
          </cell>
          <cell r="AA699">
            <v>0</v>
          </cell>
          <cell r="AB699">
            <v>0</v>
          </cell>
          <cell r="AC699">
            <v>0</v>
          </cell>
          <cell r="AD699">
            <v>21.396850000000001</v>
          </cell>
          <cell r="AE699">
            <v>21.396850000000001</v>
          </cell>
          <cell r="AF699">
            <v>0</v>
          </cell>
          <cell r="AG699">
            <v>0</v>
          </cell>
          <cell r="AH699">
            <v>0</v>
          </cell>
          <cell r="AI699">
            <v>0</v>
          </cell>
          <cell r="AJ699">
            <v>0</v>
          </cell>
          <cell r="AK699">
            <v>0</v>
          </cell>
          <cell r="AL699">
            <v>0</v>
          </cell>
          <cell r="AM699">
            <v>15.945610000000002</v>
          </cell>
          <cell r="AN699">
            <v>35.904029999999999</v>
          </cell>
          <cell r="AO699">
            <v>343.72800000000001</v>
          </cell>
          <cell r="AP699">
            <v>343.72800000000001</v>
          </cell>
          <cell r="AQ699">
            <v>417.53999999999996</v>
          </cell>
          <cell r="AR699">
            <v>0</v>
          </cell>
          <cell r="AS699">
            <v>1156.84564</v>
          </cell>
          <cell r="AT699">
            <v>1838.2120000000007</v>
          </cell>
          <cell r="AU699" t="str">
            <v>JUN/12</v>
          </cell>
          <cell r="AV699" t="str">
            <v>Frederico Alvarez Perez</v>
          </cell>
        </row>
        <row r="700">
          <cell r="A700" t="str">
            <v>3124/12</v>
          </cell>
          <cell r="B700" t="str">
            <v>Aquisição de Relé - MGCS/2012</v>
          </cell>
          <cell r="C700" t="str">
            <v>PEP</v>
          </cell>
          <cell r="D700">
            <v>0</v>
          </cell>
          <cell r="E700">
            <v>0</v>
          </cell>
          <cell r="F700">
            <v>0</v>
          </cell>
          <cell r="G700">
            <v>0</v>
          </cell>
          <cell r="H700">
            <v>0</v>
          </cell>
          <cell r="I700">
            <v>0</v>
          </cell>
          <cell r="J700">
            <v>0</v>
          </cell>
          <cell r="K700">
            <v>0</v>
          </cell>
          <cell r="L700">
            <v>0</v>
          </cell>
          <cell r="M700">
            <v>16.082409999999999</v>
          </cell>
          <cell r="N700">
            <v>0</v>
          </cell>
          <cell r="O700">
            <v>0</v>
          </cell>
          <cell r="P700">
            <v>0</v>
          </cell>
          <cell r="Q700">
            <v>16.082409999999999</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16.082409999999999</v>
          </cell>
          <cell r="AU700" t="str">
            <v>JUN/12</v>
          </cell>
          <cell r="AV700" t="str">
            <v>Demétrio Alexandre Ferreira</v>
          </cell>
        </row>
        <row r="701">
          <cell r="A701" t="str">
            <v>3125/12</v>
          </cell>
          <cell r="B701" t="str">
            <v>Aquisição de Transformador - MGTA/2012</v>
          </cell>
          <cell r="C701" t="str">
            <v>PEP</v>
          </cell>
          <cell r="D701">
            <v>0</v>
          </cell>
          <cell r="E701">
            <v>0</v>
          </cell>
          <cell r="F701">
            <v>0</v>
          </cell>
          <cell r="G701">
            <v>0</v>
          </cell>
          <cell r="H701">
            <v>0</v>
          </cell>
          <cell r="I701">
            <v>0</v>
          </cell>
          <cell r="J701">
            <v>0</v>
          </cell>
          <cell r="K701">
            <v>0</v>
          </cell>
          <cell r="L701">
            <v>0</v>
          </cell>
          <cell r="M701">
            <v>0</v>
          </cell>
          <cell r="N701">
            <v>0</v>
          </cell>
          <cell r="O701">
            <v>30.4</v>
          </cell>
          <cell r="P701">
            <v>0</v>
          </cell>
          <cell r="Q701">
            <v>30.4</v>
          </cell>
          <cell r="R701">
            <v>0</v>
          </cell>
          <cell r="S701">
            <v>0</v>
          </cell>
          <cell r="T701">
            <v>0</v>
          </cell>
          <cell r="U701">
            <v>0</v>
          </cell>
          <cell r="V701">
            <v>0</v>
          </cell>
          <cell r="W701">
            <v>0</v>
          </cell>
          <cell r="X701">
            <v>0</v>
          </cell>
          <cell r="Y701">
            <v>0</v>
          </cell>
          <cell r="Z701">
            <v>0</v>
          </cell>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30.4</v>
          </cell>
          <cell r="AU701" t="str">
            <v>JUN/12</v>
          </cell>
          <cell r="AV701" t="str">
            <v>Márcio José Peres</v>
          </cell>
        </row>
        <row r="702">
          <cell r="A702" t="str">
            <v>3126/12</v>
          </cell>
          <cell r="B702" t="str">
            <v>Aquisição de Nobreak - MGTA/2012</v>
          </cell>
          <cell r="C702" t="str">
            <v>PEP</v>
          </cell>
          <cell r="D702">
            <v>0</v>
          </cell>
          <cell r="E702">
            <v>0</v>
          </cell>
          <cell r="F702">
            <v>0</v>
          </cell>
          <cell r="G702">
            <v>0</v>
          </cell>
          <cell r="H702">
            <v>0</v>
          </cell>
          <cell r="I702">
            <v>0</v>
          </cell>
          <cell r="J702">
            <v>0</v>
          </cell>
          <cell r="K702">
            <v>0</v>
          </cell>
          <cell r="L702">
            <v>0</v>
          </cell>
          <cell r="M702">
            <v>10.35</v>
          </cell>
          <cell r="N702">
            <v>0</v>
          </cell>
          <cell r="O702">
            <v>0</v>
          </cell>
          <cell r="P702">
            <v>0</v>
          </cell>
          <cell r="Q702">
            <v>10.35</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10.35</v>
          </cell>
          <cell r="AU702" t="str">
            <v>JUN/12</v>
          </cell>
          <cell r="AV702" t="str">
            <v>Márcio José Peres</v>
          </cell>
        </row>
        <row r="703">
          <cell r="A703" t="str">
            <v>3127/12</v>
          </cell>
          <cell r="B703" t="str">
            <v>Aquisição de Chaves Seccionadoras para MT/SE</v>
          </cell>
          <cell r="C703" t="str">
            <v>PEP</v>
          </cell>
          <cell r="D703">
            <v>0</v>
          </cell>
          <cell r="E703">
            <v>0</v>
          </cell>
          <cell r="F703">
            <v>0</v>
          </cell>
          <cell r="G703">
            <v>0</v>
          </cell>
          <cell r="H703">
            <v>0</v>
          </cell>
          <cell r="I703">
            <v>0</v>
          </cell>
          <cell r="J703">
            <v>0</v>
          </cell>
          <cell r="K703">
            <v>7.4589999999999996</v>
          </cell>
          <cell r="L703">
            <v>0</v>
          </cell>
          <cell r="M703">
            <v>0</v>
          </cell>
          <cell r="N703">
            <v>0</v>
          </cell>
          <cell r="O703">
            <v>65.102000000000004</v>
          </cell>
          <cell r="P703">
            <v>0</v>
          </cell>
          <cell r="Q703">
            <v>72.561000000000007</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26.253</v>
          </cell>
          <cell r="AR703">
            <v>0</v>
          </cell>
          <cell r="AS703">
            <v>26.253</v>
          </cell>
          <cell r="AT703">
            <v>72.561000000000007</v>
          </cell>
          <cell r="AU703" t="str">
            <v>JUN/12</v>
          </cell>
          <cell r="AV703" t="str">
            <v>Daniel Augusto Braz</v>
          </cell>
        </row>
        <row r="704">
          <cell r="A704" t="str">
            <v>3128/12</v>
          </cell>
          <cell r="B704" t="str">
            <v>Adequação Ambiental no Campus da UniverCemig</v>
          </cell>
          <cell r="C704" t="str">
            <v>PEP</v>
          </cell>
          <cell r="D704">
            <v>0</v>
          </cell>
          <cell r="E704">
            <v>0</v>
          </cell>
          <cell r="F704">
            <v>0</v>
          </cell>
          <cell r="G704">
            <v>0</v>
          </cell>
          <cell r="H704">
            <v>0</v>
          </cell>
          <cell r="I704">
            <v>0</v>
          </cell>
          <cell r="J704">
            <v>0</v>
          </cell>
          <cell r="K704">
            <v>0</v>
          </cell>
          <cell r="L704">
            <v>0</v>
          </cell>
          <cell r="M704">
            <v>200</v>
          </cell>
          <cell r="N704">
            <v>0</v>
          </cell>
          <cell r="O704">
            <v>0</v>
          </cell>
          <cell r="P704">
            <v>0</v>
          </cell>
          <cell r="Q704">
            <v>200</v>
          </cell>
          <cell r="R704">
            <v>0</v>
          </cell>
          <cell r="S704">
            <v>0</v>
          </cell>
          <cell r="T704">
            <v>0</v>
          </cell>
          <cell r="U704">
            <v>0</v>
          </cell>
          <cell r="V704">
            <v>0</v>
          </cell>
          <cell r="W704">
            <v>0</v>
          </cell>
          <cell r="X704">
            <v>0</v>
          </cell>
          <cell r="Y704">
            <v>0</v>
          </cell>
          <cell r="Z704">
            <v>0</v>
          </cell>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200</v>
          </cell>
          <cell r="AU704" t="str">
            <v>JUN/12</v>
          </cell>
          <cell r="AV704" t="str">
            <v>Breno Sérgio Lessa Moreira</v>
          </cell>
        </row>
        <row r="705">
          <cell r="A705" t="str">
            <v>3129/12</v>
          </cell>
          <cell r="B705" t="str">
            <v>Aquisição de Retroprojetor</v>
          </cell>
          <cell r="C705" t="str">
            <v>ORD</v>
          </cell>
          <cell r="D705">
            <v>7.0000000000000001E-3</v>
          </cell>
          <cell r="E705">
            <v>8.0000000000000002E-3</v>
          </cell>
          <cell r="F705">
            <v>7.0000000000000001E-3</v>
          </cell>
          <cell r="G705">
            <v>7.0000000000000001E-3</v>
          </cell>
          <cell r="H705">
            <v>7.0000000000000001E-3</v>
          </cell>
          <cell r="I705">
            <v>8.0000000000000002E-3</v>
          </cell>
          <cell r="J705">
            <v>2.0911999999999997</v>
          </cell>
          <cell r="K705">
            <v>7.0000000000000001E-3</v>
          </cell>
          <cell r="L705">
            <v>7.0000000000000001E-3</v>
          </cell>
          <cell r="M705">
            <v>8.0000000000000002E-3</v>
          </cell>
          <cell r="N705">
            <v>7.0000000000000001E-3</v>
          </cell>
          <cell r="O705">
            <v>7.0000000000000001E-3</v>
          </cell>
          <cell r="P705">
            <v>4.3999999999999997E-2</v>
          </cell>
          <cell r="Q705">
            <v>2.1711999999999998</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2.1711999999999998</v>
          </cell>
          <cell r="AU705" t="str">
            <v>JUN/12</v>
          </cell>
          <cell r="AV705" t="str">
            <v>Liliana Guerra Rocha Campos</v>
          </cell>
        </row>
        <row r="706">
          <cell r="A706" t="str">
            <v>3130/12</v>
          </cell>
          <cell r="B706" t="str">
            <v>Ferramentas e Equipamentos - MGNT/2012</v>
          </cell>
          <cell r="C706" t="str">
            <v>PEP</v>
          </cell>
          <cell r="D706">
            <v>0</v>
          </cell>
          <cell r="E706">
            <v>0</v>
          </cell>
          <cell r="F706">
            <v>0</v>
          </cell>
          <cell r="G706">
            <v>0</v>
          </cell>
          <cell r="H706">
            <v>0</v>
          </cell>
          <cell r="I706">
            <v>0</v>
          </cell>
          <cell r="J706">
            <v>0</v>
          </cell>
          <cell r="K706">
            <v>0</v>
          </cell>
          <cell r="L706">
            <v>0</v>
          </cell>
          <cell r="M706">
            <v>0</v>
          </cell>
          <cell r="N706">
            <v>74.94</v>
          </cell>
          <cell r="O706">
            <v>0</v>
          </cell>
          <cell r="P706">
            <v>0</v>
          </cell>
          <cell r="Q706">
            <v>74.94</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8.1823800000000002</v>
          </cell>
          <cell r="AR706">
            <v>0</v>
          </cell>
          <cell r="AS706">
            <v>8.1823800000000002</v>
          </cell>
          <cell r="AT706">
            <v>74.940000000000012</v>
          </cell>
          <cell r="AU706" t="str">
            <v>JUN/12</v>
          </cell>
          <cell r="AV706" t="str">
            <v>Sérgio Teixeira de Castro</v>
          </cell>
        </row>
        <row r="707">
          <cell r="A707" t="str">
            <v>3131/12</v>
          </cell>
          <cell r="B707" t="str">
            <v>Atendimento à Magnesita</v>
          </cell>
          <cell r="C707" t="str">
            <v>PEP</v>
          </cell>
          <cell r="D707">
            <v>0</v>
          </cell>
          <cell r="E707">
            <v>0</v>
          </cell>
          <cell r="F707">
            <v>0</v>
          </cell>
          <cell r="G707">
            <v>0</v>
          </cell>
          <cell r="H707">
            <v>42.124999999999993</v>
          </cell>
          <cell r="I707">
            <v>42.125019999999999</v>
          </cell>
          <cell r="J707">
            <v>42.124989999999997</v>
          </cell>
          <cell r="K707">
            <v>42.124999999999993</v>
          </cell>
          <cell r="L707">
            <v>42.124979999999994</v>
          </cell>
          <cell r="M707">
            <v>42.125019999999999</v>
          </cell>
          <cell r="N707">
            <v>42.124989999999997</v>
          </cell>
          <cell r="O707">
            <v>42.124999999999993</v>
          </cell>
          <cell r="P707">
            <v>84.250019999999992</v>
          </cell>
          <cell r="Q707">
            <v>337</v>
          </cell>
          <cell r="R707">
            <v>0</v>
          </cell>
          <cell r="S707">
            <v>0</v>
          </cell>
          <cell r="T707">
            <v>0</v>
          </cell>
          <cell r="U707">
            <v>0</v>
          </cell>
          <cell r="V707">
            <v>0</v>
          </cell>
          <cell r="W707">
            <v>1.83734</v>
          </cell>
          <cell r="X707">
            <v>0</v>
          </cell>
          <cell r="Y707">
            <v>0</v>
          </cell>
          <cell r="Z707">
            <v>0</v>
          </cell>
          <cell r="AA707">
            <v>0</v>
          </cell>
          <cell r="AB707">
            <v>0</v>
          </cell>
          <cell r="AC707">
            <v>0</v>
          </cell>
          <cell r="AD707">
            <v>1.83734</v>
          </cell>
          <cell r="AE707">
            <v>1.83734</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337</v>
          </cell>
          <cell r="AU707" t="str">
            <v>JUN/12</v>
          </cell>
          <cell r="AV707" t="str">
            <v>Ricardo José Charbel</v>
          </cell>
        </row>
        <row r="708">
          <cell r="A708" t="str">
            <v>3136/12</v>
          </cell>
          <cell r="B708" t="str">
            <v>Aquisição de Sonda Multiparâmetros - MGNT/2012</v>
          </cell>
          <cell r="C708" t="str">
            <v>PEP</v>
          </cell>
          <cell r="D708">
            <v>0</v>
          </cell>
          <cell r="E708">
            <v>0</v>
          </cell>
          <cell r="F708">
            <v>0</v>
          </cell>
          <cell r="G708">
            <v>0</v>
          </cell>
          <cell r="H708">
            <v>0</v>
          </cell>
          <cell r="I708">
            <v>0</v>
          </cell>
          <cell r="J708">
            <v>0</v>
          </cell>
          <cell r="K708">
            <v>0</v>
          </cell>
          <cell r="L708">
            <v>0</v>
          </cell>
          <cell r="M708">
            <v>0</v>
          </cell>
          <cell r="N708">
            <v>25</v>
          </cell>
          <cell r="O708">
            <v>0</v>
          </cell>
          <cell r="P708">
            <v>0</v>
          </cell>
          <cell r="Q708">
            <v>25</v>
          </cell>
          <cell r="R708">
            <v>0</v>
          </cell>
          <cell r="S708">
            <v>0</v>
          </cell>
          <cell r="T708">
            <v>0</v>
          </cell>
          <cell r="U708">
            <v>0</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0</v>
          </cell>
          <cell r="AP708">
            <v>0</v>
          </cell>
          <cell r="AQ708">
            <v>25</v>
          </cell>
          <cell r="AR708">
            <v>0</v>
          </cell>
          <cell r="AS708">
            <v>25</v>
          </cell>
          <cell r="AT708">
            <v>25</v>
          </cell>
          <cell r="AU708" t="str">
            <v>JUN/12</v>
          </cell>
          <cell r="AV708" t="str">
            <v>Sérgio Teixeira de Castro</v>
          </cell>
        </row>
        <row r="709">
          <cell r="A709" t="str">
            <v>3137/12</v>
          </cell>
          <cell r="B709" t="str">
            <v>Reforma de Painéis UG5 e UG6 - MGTA/2012</v>
          </cell>
          <cell r="C709" t="str">
            <v>PEP</v>
          </cell>
          <cell r="D709">
            <v>0</v>
          </cell>
          <cell r="E709">
            <v>0</v>
          </cell>
          <cell r="F709">
            <v>0</v>
          </cell>
          <cell r="G709">
            <v>0</v>
          </cell>
          <cell r="H709">
            <v>0</v>
          </cell>
          <cell r="I709">
            <v>0</v>
          </cell>
          <cell r="J709">
            <v>0</v>
          </cell>
          <cell r="K709">
            <v>0</v>
          </cell>
          <cell r="L709">
            <v>0</v>
          </cell>
          <cell r="M709">
            <v>0</v>
          </cell>
          <cell r="N709">
            <v>0</v>
          </cell>
          <cell r="O709">
            <v>375</v>
          </cell>
          <cell r="P709">
            <v>0</v>
          </cell>
          <cell r="Q709">
            <v>375</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375</v>
          </cell>
          <cell r="AU709" t="str">
            <v>JUN/12</v>
          </cell>
          <cell r="AV709" t="str">
            <v>Márcio José Peres</v>
          </cell>
        </row>
        <row r="710">
          <cell r="A710" t="str">
            <v>3138/12</v>
          </cell>
          <cell r="B710" t="str">
            <v>Aquisição de Motores Elétricos Trifásico - MGNT/2012</v>
          </cell>
          <cell r="C710" t="str">
            <v>PEP</v>
          </cell>
          <cell r="D710">
            <v>0</v>
          </cell>
          <cell r="E710">
            <v>0</v>
          </cell>
          <cell r="F710">
            <v>0</v>
          </cell>
          <cell r="G710">
            <v>0</v>
          </cell>
          <cell r="H710">
            <v>0</v>
          </cell>
          <cell r="I710">
            <v>0</v>
          </cell>
          <cell r="J710">
            <v>0</v>
          </cell>
          <cell r="K710">
            <v>0</v>
          </cell>
          <cell r="L710">
            <v>0</v>
          </cell>
          <cell r="M710">
            <v>0</v>
          </cell>
          <cell r="N710">
            <v>50</v>
          </cell>
          <cell r="O710">
            <v>0</v>
          </cell>
          <cell r="P710">
            <v>0</v>
          </cell>
          <cell r="Q710">
            <v>50</v>
          </cell>
          <cell r="R710">
            <v>0</v>
          </cell>
          <cell r="S710">
            <v>0</v>
          </cell>
          <cell r="T710">
            <v>0</v>
          </cell>
          <cell r="U710">
            <v>0</v>
          </cell>
          <cell r="V710">
            <v>0</v>
          </cell>
          <cell r="W710">
            <v>0</v>
          </cell>
          <cell r="X710">
            <v>0</v>
          </cell>
          <cell r="Y710">
            <v>0</v>
          </cell>
          <cell r="Z710">
            <v>0</v>
          </cell>
          <cell r="AA710">
            <v>0</v>
          </cell>
          <cell r="AB710">
            <v>0</v>
          </cell>
          <cell r="AC710">
            <v>0</v>
          </cell>
          <cell r="AD710">
            <v>0</v>
          </cell>
          <cell r="AE710">
            <v>0</v>
          </cell>
          <cell r="AF710">
            <v>0</v>
          </cell>
          <cell r="AG710">
            <v>0</v>
          </cell>
          <cell r="AH710">
            <v>0</v>
          </cell>
          <cell r="AI710">
            <v>0</v>
          </cell>
          <cell r="AJ710">
            <v>0</v>
          </cell>
          <cell r="AK710">
            <v>0</v>
          </cell>
          <cell r="AL710">
            <v>0</v>
          </cell>
          <cell r="AM710">
            <v>0</v>
          </cell>
          <cell r="AN710">
            <v>0</v>
          </cell>
          <cell r="AO710">
            <v>0</v>
          </cell>
          <cell r="AP710">
            <v>0</v>
          </cell>
          <cell r="AQ710">
            <v>26.96</v>
          </cell>
          <cell r="AR710">
            <v>0</v>
          </cell>
          <cell r="AS710">
            <v>26.96</v>
          </cell>
          <cell r="AT710">
            <v>50</v>
          </cell>
          <cell r="AU710" t="str">
            <v>JUN/12</v>
          </cell>
          <cell r="AV710" t="str">
            <v>Sérgio Teixeira de Castro</v>
          </cell>
        </row>
        <row r="711">
          <cell r="A711" t="str">
            <v>3140/12</v>
          </cell>
          <cell r="B711" t="str">
            <v>Introdução Abaixamento SE Barão de Cocais 4</v>
          </cell>
          <cell r="C711" t="str">
            <v>PEP</v>
          </cell>
          <cell r="D711">
            <v>0</v>
          </cell>
          <cell r="E711">
            <v>0</v>
          </cell>
          <cell r="F711">
            <v>0</v>
          </cell>
          <cell r="G711">
            <v>0</v>
          </cell>
          <cell r="H711">
            <v>0</v>
          </cell>
          <cell r="I711">
            <v>43.648710000000001</v>
          </cell>
          <cell r="J711">
            <v>43.648719999999997</v>
          </cell>
          <cell r="K711">
            <v>43.648710000000001</v>
          </cell>
          <cell r="L711">
            <v>43.648719999999997</v>
          </cell>
          <cell r="M711">
            <v>43.648710000000001</v>
          </cell>
          <cell r="N711">
            <v>43.648719999999997</v>
          </cell>
          <cell r="O711">
            <v>43.648710000000001</v>
          </cell>
          <cell r="P711">
            <v>43.648710000000001</v>
          </cell>
          <cell r="Q711">
            <v>305.541</v>
          </cell>
          <cell r="R711">
            <v>0</v>
          </cell>
          <cell r="S711">
            <v>0</v>
          </cell>
          <cell r="T711">
            <v>0</v>
          </cell>
          <cell r="U711">
            <v>0</v>
          </cell>
          <cell r="V711">
            <v>0</v>
          </cell>
          <cell r="W711">
            <v>0</v>
          </cell>
          <cell r="X711">
            <v>0</v>
          </cell>
          <cell r="Y711">
            <v>0</v>
          </cell>
          <cell r="Z711">
            <v>0</v>
          </cell>
          <cell r="AA711">
            <v>0</v>
          </cell>
          <cell r="AB711">
            <v>0</v>
          </cell>
          <cell r="AC711">
            <v>0</v>
          </cell>
          <cell r="AD711">
            <v>0</v>
          </cell>
          <cell r="AE711">
            <v>0</v>
          </cell>
          <cell r="AF711">
            <v>0</v>
          </cell>
          <cell r="AG711">
            <v>0</v>
          </cell>
          <cell r="AH711">
            <v>0</v>
          </cell>
          <cell r="AI711">
            <v>0</v>
          </cell>
          <cell r="AJ711">
            <v>0</v>
          </cell>
          <cell r="AK711">
            <v>0</v>
          </cell>
          <cell r="AL711">
            <v>0</v>
          </cell>
          <cell r="AM711">
            <v>0</v>
          </cell>
          <cell r="AN711">
            <v>0</v>
          </cell>
          <cell r="AO711">
            <v>0</v>
          </cell>
          <cell r="AP711">
            <v>0</v>
          </cell>
          <cell r="AQ711">
            <v>0</v>
          </cell>
          <cell r="AR711">
            <v>0</v>
          </cell>
          <cell r="AS711">
            <v>0</v>
          </cell>
          <cell r="AT711">
            <v>305.541</v>
          </cell>
          <cell r="AU711" t="str">
            <v>JUN/12</v>
          </cell>
          <cell r="AV711" t="str">
            <v>Ricardo José Charbel</v>
          </cell>
        </row>
        <row r="712">
          <cell r="A712" t="str">
            <v>3141/12</v>
          </cell>
          <cell r="B712" t="str">
            <v>Atendimento à MGE</v>
          </cell>
          <cell r="C712" t="str">
            <v>PEP</v>
          </cell>
          <cell r="D712">
            <v>0</v>
          </cell>
          <cell r="E712">
            <v>0</v>
          </cell>
          <cell r="F712">
            <v>0</v>
          </cell>
          <cell r="G712">
            <v>0</v>
          </cell>
          <cell r="H712">
            <v>8.0215200000000006</v>
          </cell>
          <cell r="I712">
            <v>8.0214799999999986</v>
          </cell>
          <cell r="J712">
            <v>8.0215200000000006</v>
          </cell>
          <cell r="K712">
            <v>8.0214799999999986</v>
          </cell>
          <cell r="L712">
            <v>8.0215200000000006</v>
          </cell>
          <cell r="M712">
            <v>8.0214799999999986</v>
          </cell>
          <cell r="N712">
            <v>8.0215200000000006</v>
          </cell>
          <cell r="O712">
            <v>8.0214799999999986</v>
          </cell>
          <cell r="P712">
            <v>16.042999999999999</v>
          </cell>
          <cell r="Q712">
            <v>64.171999999999997</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cell r="AO712">
            <v>0</v>
          </cell>
          <cell r="AP712">
            <v>0</v>
          </cell>
          <cell r="AQ712">
            <v>0</v>
          </cell>
          <cell r="AR712">
            <v>0</v>
          </cell>
          <cell r="AS712">
            <v>0</v>
          </cell>
          <cell r="AT712">
            <v>64.171999999999997</v>
          </cell>
          <cell r="AU712" t="str">
            <v>JUN/12</v>
          </cell>
          <cell r="AV712" t="str">
            <v>Ricardo José Charbel</v>
          </cell>
        </row>
        <row r="713">
          <cell r="A713" t="str">
            <v>3142/12</v>
          </cell>
          <cell r="B713" t="str">
            <v>Reforma Ponte Rolante e Aquisição Banco Baterias - MGNT/2012</v>
          </cell>
          <cell r="C713" t="str">
            <v>PEP</v>
          </cell>
          <cell r="D713">
            <v>0</v>
          </cell>
          <cell r="E713">
            <v>0</v>
          </cell>
          <cell r="F713">
            <v>0</v>
          </cell>
          <cell r="G713">
            <v>0</v>
          </cell>
          <cell r="H713">
            <v>0</v>
          </cell>
          <cell r="I713">
            <v>0</v>
          </cell>
          <cell r="J713">
            <v>0</v>
          </cell>
          <cell r="K713">
            <v>0</v>
          </cell>
          <cell r="L713">
            <v>0</v>
          </cell>
          <cell r="M713">
            <v>0</v>
          </cell>
          <cell r="N713">
            <v>10.49</v>
          </cell>
          <cell r="O713">
            <v>656.81380000000001</v>
          </cell>
          <cell r="P713">
            <v>0</v>
          </cell>
          <cell r="Q713">
            <v>667.30380000000002</v>
          </cell>
          <cell r="R713">
            <v>0</v>
          </cell>
          <cell r="S713">
            <v>0</v>
          </cell>
          <cell r="T713">
            <v>0</v>
          </cell>
          <cell r="U713">
            <v>0</v>
          </cell>
          <cell r="V713">
            <v>0</v>
          </cell>
          <cell r="W713">
            <v>0</v>
          </cell>
          <cell r="X713">
            <v>0</v>
          </cell>
          <cell r="Y713">
            <v>0</v>
          </cell>
          <cell r="Z713">
            <v>0</v>
          </cell>
          <cell r="AA713">
            <v>0</v>
          </cell>
          <cell r="AB713">
            <v>0</v>
          </cell>
          <cell r="AC713">
            <v>0</v>
          </cell>
          <cell r="AD713">
            <v>0</v>
          </cell>
          <cell r="AE713">
            <v>0</v>
          </cell>
          <cell r="AF713">
            <v>0</v>
          </cell>
          <cell r="AG713">
            <v>0</v>
          </cell>
          <cell r="AH713">
            <v>0</v>
          </cell>
          <cell r="AI713">
            <v>0</v>
          </cell>
          <cell r="AJ713">
            <v>0</v>
          </cell>
          <cell r="AK713">
            <v>0</v>
          </cell>
          <cell r="AL713">
            <v>0</v>
          </cell>
          <cell r="AM713">
            <v>0</v>
          </cell>
          <cell r="AN713">
            <v>0</v>
          </cell>
          <cell r="AO713">
            <v>0</v>
          </cell>
          <cell r="AP713">
            <v>0</v>
          </cell>
          <cell r="AQ713">
            <v>0</v>
          </cell>
          <cell r="AR713">
            <v>0</v>
          </cell>
          <cell r="AS713">
            <v>0</v>
          </cell>
          <cell r="AT713">
            <v>667.30380000000002</v>
          </cell>
          <cell r="AU713" t="str">
            <v>JUN/12</v>
          </cell>
          <cell r="AV713" t="str">
            <v>Sérgio Teixeira de Castro</v>
          </cell>
        </row>
        <row r="714">
          <cell r="A714" t="str">
            <v>3144/12</v>
          </cell>
          <cell r="B714" t="str">
            <v>Aquisição de Instrumentos, ferramentas e mobiliários para as equipes de manutenção do Sistema de Telecomunicações</v>
          </cell>
          <cell r="C714" t="str">
            <v>PEP</v>
          </cell>
          <cell r="D714">
            <v>0</v>
          </cell>
          <cell r="E714">
            <v>0</v>
          </cell>
          <cell r="F714">
            <v>0</v>
          </cell>
          <cell r="G714">
            <v>0</v>
          </cell>
          <cell r="H714">
            <v>0</v>
          </cell>
          <cell r="I714">
            <v>14.28571</v>
          </cell>
          <cell r="J714">
            <v>14.28572</v>
          </cell>
          <cell r="K714">
            <v>14.28571</v>
          </cell>
          <cell r="L714">
            <v>14.28572</v>
          </cell>
          <cell r="M714">
            <v>14.28571</v>
          </cell>
          <cell r="N714">
            <v>14.28572</v>
          </cell>
          <cell r="O714">
            <v>14.28571</v>
          </cell>
          <cell r="P714">
            <v>14.28571</v>
          </cell>
          <cell r="Q714">
            <v>100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cell r="AO714">
            <v>0</v>
          </cell>
          <cell r="AP714">
            <v>0</v>
          </cell>
          <cell r="AQ714">
            <v>0</v>
          </cell>
          <cell r="AR714">
            <v>0</v>
          </cell>
          <cell r="AS714">
            <v>0</v>
          </cell>
          <cell r="AT714">
            <v>100</v>
          </cell>
          <cell r="AU714" t="str">
            <v>JUN/12</v>
          </cell>
          <cell r="AV714" t="str">
            <v>Elisete Aparecida Ribeiro</v>
          </cell>
        </row>
        <row r="715">
          <cell r="A715" t="str">
            <v>3145/12</v>
          </cell>
          <cell r="B715" t="str">
            <v>Requisições de Materiais em Almoxarifado</v>
          </cell>
          <cell r="C715" t="str">
            <v>PEP</v>
          </cell>
          <cell r="D715">
            <v>0</v>
          </cell>
          <cell r="E715">
            <v>0</v>
          </cell>
          <cell r="F715">
            <v>0</v>
          </cell>
          <cell r="G715">
            <v>0</v>
          </cell>
          <cell r="H715">
            <v>0</v>
          </cell>
          <cell r="I715">
            <v>14.28571</v>
          </cell>
          <cell r="J715">
            <v>14.28572</v>
          </cell>
          <cell r="K715">
            <v>14.28571</v>
          </cell>
          <cell r="L715">
            <v>14.28572</v>
          </cell>
          <cell r="M715">
            <v>14.28571</v>
          </cell>
          <cell r="N715">
            <v>14.28572</v>
          </cell>
          <cell r="O715">
            <v>14.28571</v>
          </cell>
          <cell r="P715">
            <v>14.28571</v>
          </cell>
          <cell r="Q715">
            <v>100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cell r="AO715">
            <v>0</v>
          </cell>
          <cell r="AP715">
            <v>0</v>
          </cell>
          <cell r="AQ715">
            <v>0</v>
          </cell>
          <cell r="AR715">
            <v>0</v>
          </cell>
          <cell r="AS715">
            <v>0</v>
          </cell>
          <cell r="AT715">
            <v>100</v>
          </cell>
          <cell r="AU715" t="str">
            <v>JUN/12</v>
          </cell>
          <cell r="AV715" t="str">
            <v>Elisete Aparecida Ribeiro</v>
          </cell>
        </row>
        <row r="716">
          <cell r="A716" t="str">
            <v>3152/12</v>
          </cell>
          <cell r="B716" t="str">
            <v>Ferramentas e Equipamentos - MGCS/2012</v>
          </cell>
          <cell r="C716" t="str">
            <v>PEP</v>
          </cell>
          <cell r="D716">
            <v>0</v>
          </cell>
          <cell r="E716">
            <v>0</v>
          </cell>
          <cell r="F716">
            <v>0</v>
          </cell>
          <cell r="G716">
            <v>0</v>
          </cell>
          <cell r="H716">
            <v>0</v>
          </cell>
          <cell r="I716">
            <v>0</v>
          </cell>
          <cell r="J716">
            <v>0</v>
          </cell>
          <cell r="K716">
            <v>0</v>
          </cell>
          <cell r="L716">
            <v>0</v>
          </cell>
          <cell r="M716">
            <v>0</v>
          </cell>
          <cell r="N716">
            <v>64.510000000000005</v>
          </cell>
          <cell r="O716">
            <v>0</v>
          </cell>
          <cell r="P716">
            <v>0</v>
          </cell>
          <cell r="Q716">
            <v>64.510000000000005</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cell r="AO716">
            <v>0</v>
          </cell>
          <cell r="AP716">
            <v>0</v>
          </cell>
          <cell r="AQ716">
            <v>40.6</v>
          </cell>
          <cell r="AR716">
            <v>0</v>
          </cell>
          <cell r="AS716">
            <v>40.6</v>
          </cell>
          <cell r="AT716">
            <v>64.509999999999991</v>
          </cell>
          <cell r="AU716" t="str">
            <v>JUN/12</v>
          </cell>
          <cell r="AV716" t="str">
            <v>Demétrio Alexandre Ferreira</v>
          </cell>
        </row>
        <row r="717">
          <cell r="A717" t="str">
            <v>3153/12</v>
          </cell>
          <cell r="B717" t="str">
            <v>Trocador de Calor e Banco de Bateria - MGCS/2012</v>
          </cell>
          <cell r="C717" t="str">
            <v>PEP</v>
          </cell>
          <cell r="D717">
            <v>0</v>
          </cell>
          <cell r="E717">
            <v>0</v>
          </cell>
          <cell r="F717">
            <v>0</v>
          </cell>
          <cell r="G717">
            <v>0</v>
          </cell>
          <cell r="H717">
            <v>0</v>
          </cell>
          <cell r="I717">
            <v>0</v>
          </cell>
          <cell r="J717">
            <v>0</v>
          </cell>
          <cell r="K717">
            <v>0</v>
          </cell>
          <cell r="L717">
            <v>0</v>
          </cell>
          <cell r="M717">
            <v>0</v>
          </cell>
          <cell r="N717">
            <v>274.55200000000002</v>
          </cell>
          <cell r="O717">
            <v>0</v>
          </cell>
          <cell r="P717">
            <v>0</v>
          </cell>
          <cell r="Q717">
            <v>274.55200000000002</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cell r="AO717">
            <v>0</v>
          </cell>
          <cell r="AP717">
            <v>0</v>
          </cell>
          <cell r="AQ717">
            <v>0</v>
          </cell>
          <cell r="AR717">
            <v>0</v>
          </cell>
          <cell r="AS717">
            <v>0</v>
          </cell>
          <cell r="AT717">
            <v>274.55200000000002</v>
          </cell>
          <cell r="AU717" t="str">
            <v>JUN/12</v>
          </cell>
          <cell r="AV717" t="str">
            <v>Demétrio Alexandre Ferreira</v>
          </cell>
        </row>
        <row r="718">
          <cell r="A718" t="str">
            <v>3155/12</v>
          </cell>
          <cell r="B718" t="str">
            <v>Ferramentas e Equipamentos - PNMG - 2012</v>
          </cell>
          <cell r="C718" t="str">
            <v>PEP</v>
          </cell>
          <cell r="D718">
            <v>0</v>
          </cell>
          <cell r="E718">
            <v>0</v>
          </cell>
          <cell r="F718">
            <v>0</v>
          </cell>
          <cell r="G718">
            <v>0</v>
          </cell>
          <cell r="H718">
            <v>0</v>
          </cell>
          <cell r="I718">
            <v>0</v>
          </cell>
          <cell r="J718">
            <v>0</v>
          </cell>
          <cell r="K718">
            <v>0</v>
          </cell>
          <cell r="L718">
            <v>11.5</v>
          </cell>
          <cell r="M718">
            <v>0</v>
          </cell>
          <cell r="N718">
            <v>176.78700000000001</v>
          </cell>
          <cell r="O718">
            <v>0</v>
          </cell>
          <cell r="P718">
            <v>0</v>
          </cell>
          <cell r="Q718">
            <v>188.28700000000001</v>
          </cell>
          <cell r="R718">
            <v>0</v>
          </cell>
          <cell r="S718">
            <v>0</v>
          </cell>
          <cell r="T718">
            <v>0</v>
          </cell>
          <cell r="U718">
            <v>0</v>
          </cell>
          <cell r="V718">
            <v>0</v>
          </cell>
          <cell r="W718">
            <v>0</v>
          </cell>
          <cell r="X718">
            <v>0</v>
          </cell>
          <cell r="Y718">
            <v>0</v>
          </cell>
          <cell r="Z718">
            <v>0</v>
          </cell>
          <cell r="AA718">
            <v>0</v>
          </cell>
          <cell r="AB718">
            <v>0</v>
          </cell>
          <cell r="AC718">
            <v>0</v>
          </cell>
          <cell r="AD718">
            <v>0</v>
          </cell>
          <cell r="AE718">
            <v>0</v>
          </cell>
          <cell r="AF718">
            <v>0</v>
          </cell>
          <cell r="AG718">
            <v>0</v>
          </cell>
          <cell r="AH718">
            <v>0</v>
          </cell>
          <cell r="AI718">
            <v>0</v>
          </cell>
          <cell r="AJ718">
            <v>0</v>
          </cell>
          <cell r="AK718">
            <v>0</v>
          </cell>
          <cell r="AL718">
            <v>0</v>
          </cell>
          <cell r="AM718">
            <v>0</v>
          </cell>
          <cell r="AN718">
            <v>0</v>
          </cell>
          <cell r="AO718">
            <v>0</v>
          </cell>
          <cell r="AP718">
            <v>0</v>
          </cell>
          <cell r="AQ718">
            <v>0</v>
          </cell>
          <cell r="AR718">
            <v>0</v>
          </cell>
          <cell r="AS718">
            <v>0</v>
          </cell>
          <cell r="AT718">
            <v>188.28700000000001</v>
          </cell>
          <cell r="AU718" t="str">
            <v>JUN/12</v>
          </cell>
          <cell r="AV718" t="str">
            <v>Carlos Aloysio Costa Diniz</v>
          </cell>
        </row>
        <row r="719">
          <cell r="A719" t="str">
            <v>3157/12</v>
          </cell>
          <cell r="B719" t="str">
            <v>Atendimento ao Acessante Cobra - Integração da SE Itabirito 2</v>
          </cell>
          <cell r="C719" t="str">
            <v>PEP</v>
          </cell>
          <cell r="D719">
            <v>0</v>
          </cell>
          <cell r="E719">
            <v>0</v>
          </cell>
          <cell r="F719">
            <v>0</v>
          </cell>
          <cell r="G719">
            <v>0</v>
          </cell>
          <cell r="H719">
            <v>0</v>
          </cell>
          <cell r="I719">
            <v>0</v>
          </cell>
          <cell r="J719">
            <v>0</v>
          </cell>
          <cell r="K719">
            <v>29.000399999999999</v>
          </cell>
          <cell r="L719">
            <v>29.999970000000001</v>
          </cell>
          <cell r="M719">
            <v>29.999970000000001</v>
          </cell>
          <cell r="N719">
            <v>30.50084</v>
          </cell>
          <cell r="O719">
            <v>30.498819999999998</v>
          </cell>
          <cell r="P719">
            <v>0</v>
          </cell>
          <cell r="Q719">
            <v>150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80</v>
          </cell>
          <cell r="AN719">
            <v>0</v>
          </cell>
          <cell r="AO719">
            <v>0</v>
          </cell>
          <cell r="AP719">
            <v>0</v>
          </cell>
          <cell r="AQ719">
            <v>0</v>
          </cell>
          <cell r="AR719">
            <v>0</v>
          </cell>
          <cell r="AS719">
            <v>80</v>
          </cell>
          <cell r="AT719">
            <v>150</v>
          </cell>
          <cell r="AU719" t="str">
            <v>JUN/12</v>
          </cell>
          <cell r="AV719" t="str">
            <v>Fredstwon Reis Pereira</v>
          </cell>
        </row>
        <row r="720">
          <cell r="A720" t="str">
            <v>3161/12</v>
          </cell>
          <cell r="B720" t="str">
            <v>Máquinas e Equipamentos MS/LA - Módulo Porta Palete</v>
          </cell>
          <cell r="C720" t="str">
            <v>ORD</v>
          </cell>
          <cell r="D720">
            <v>0</v>
          </cell>
          <cell r="E720">
            <v>0</v>
          </cell>
          <cell r="F720">
            <v>0</v>
          </cell>
          <cell r="G720">
            <v>0</v>
          </cell>
          <cell r="H720">
            <v>0</v>
          </cell>
          <cell r="I720">
            <v>0</v>
          </cell>
          <cell r="J720">
            <v>17.62</v>
          </cell>
          <cell r="K720">
            <v>0</v>
          </cell>
          <cell r="L720">
            <v>240</v>
          </cell>
          <cell r="M720">
            <v>0</v>
          </cell>
          <cell r="N720">
            <v>0</v>
          </cell>
          <cell r="O720">
            <v>0</v>
          </cell>
          <cell r="P720">
            <v>0</v>
          </cell>
          <cell r="Q720">
            <v>257.62</v>
          </cell>
          <cell r="R720">
            <v>0</v>
          </cell>
          <cell r="S720">
            <v>0</v>
          </cell>
          <cell r="T720">
            <v>0</v>
          </cell>
          <cell r="U720">
            <v>0</v>
          </cell>
          <cell r="V720">
            <v>0</v>
          </cell>
          <cell r="W720">
            <v>0</v>
          </cell>
          <cell r="X720">
            <v>0</v>
          </cell>
          <cell r="Y720">
            <v>0</v>
          </cell>
          <cell r="Z720">
            <v>0</v>
          </cell>
          <cell r="AA720">
            <v>0</v>
          </cell>
          <cell r="AB720">
            <v>0</v>
          </cell>
          <cell r="AC720">
            <v>0</v>
          </cell>
          <cell r="AD720">
            <v>0</v>
          </cell>
          <cell r="AE720">
            <v>0</v>
          </cell>
          <cell r="AF720">
            <v>0</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257.62</v>
          </cell>
          <cell r="AU720" t="str">
            <v>JUN/12</v>
          </cell>
          <cell r="AV720" t="str">
            <v>Wander José Eustáquio de Oliveira Junior</v>
          </cell>
        </row>
        <row r="721">
          <cell r="A721" t="str">
            <v>3174/12</v>
          </cell>
          <cell r="B721" t="str">
            <v>Ferramentas e Equipamentos - MGUT - 2012</v>
          </cell>
          <cell r="C721" t="str">
            <v>PEP</v>
          </cell>
          <cell r="D721">
            <v>0</v>
          </cell>
          <cell r="E721">
            <v>0</v>
          </cell>
          <cell r="F721">
            <v>0</v>
          </cell>
          <cell r="G721">
            <v>0</v>
          </cell>
          <cell r="H721">
            <v>0</v>
          </cell>
          <cell r="I721">
            <v>0</v>
          </cell>
          <cell r="J721">
            <v>0</v>
          </cell>
          <cell r="K721">
            <v>0</v>
          </cell>
          <cell r="L721">
            <v>0</v>
          </cell>
          <cell r="M721">
            <v>0</v>
          </cell>
          <cell r="N721">
            <v>0</v>
          </cell>
          <cell r="O721">
            <v>43.384999999999998</v>
          </cell>
          <cell r="P721">
            <v>0</v>
          </cell>
          <cell r="Q721">
            <v>43.384999999999998</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cell r="AO721">
            <v>0</v>
          </cell>
          <cell r="AP721">
            <v>0</v>
          </cell>
          <cell r="AQ721">
            <v>0</v>
          </cell>
          <cell r="AR721">
            <v>0</v>
          </cell>
          <cell r="AS721">
            <v>0</v>
          </cell>
          <cell r="AT721">
            <v>43.384999999999998</v>
          </cell>
          <cell r="AU721" t="str">
            <v>JUN/12</v>
          </cell>
          <cell r="AV721" t="str">
            <v>Ronnie de Lima Diniz</v>
          </cell>
        </row>
        <row r="722">
          <cell r="A722" t="str">
            <v>3192/12</v>
          </cell>
          <cell r="B722" t="str">
            <v>Reforço Região de Guanhães e Santo Grande</v>
          </cell>
          <cell r="C722" t="str">
            <v>PEP</v>
          </cell>
          <cell r="D722">
            <v>0</v>
          </cell>
          <cell r="E722">
            <v>0</v>
          </cell>
          <cell r="F722">
            <v>0</v>
          </cell>
          <cell r="G722">
            <v>0</v>
          </cell>
          <cell r="H722">
            <v>0</v>
          </cell>
          <cell r="I722">
            <v>559.32389000000001</v>
          </cell>
          <cell r="J722">
            <v>1145.5673899999999</v>
          </cell>
          <cell r="K722">
            <v>173.98665</v>
          </cell>
          <cell r="L722">
            <v>149.98115000000001</v>
          </cell>
          <cell r="M722">
            <v>63.295699999999997</v>
          </cell>
          <cell r="N722">
            <v>31.963099999999997</v>
          </cell>
          <cell r="O722">
            <v>31.96312</v>
          </cell>
          <cell r="P722">
            <v>559.32389000000001</v>
          </cell>
          <cell r="Q722">
            <v>2156.0810000000001</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2156.0810000000001</v>
          </cell>
          <cell r="AU722" t="str">
            <v>JUN/12</v>
          </cell>
          <cell r="AV722" t="str">
            <v>Ricardo José Charbel</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055300" refreshedDate="43375.666169444441" createdVersion="5" refreshedVersion="5" minRefreshableVersion="3" recordCount="336">
  <cacheSource type="worksheet">
    <worksheetSource ref="A1:CA337" sheet="PLANEJADO_PD"/>
  </cacheSource>
  <cacheFields count="79">
    <cacheField name="EMPRESA" numFmtId="0">
      <sharedItems count="4">
        <s v="Geração"/>
        <s v="Transmissão"/>
        <s v="Distribuição"/>
        <s v="Holding"/>
      </sharedItems>
    </cacheField>
    <cacheField name="MACROPROJETO" numFmtId="0">
      <sharedItems count="20">
        <s v="1-1-4 Ferramentas e Equipamentos G"/>
        <s v="1-3-1 Edificações e Complementos G"/>
        <s v="1-3-2-1 TI - Telecomunicações (Ativo não elétrico) G"/>
        <s v="1-3-3 TI - Microinformática G"/>
        <s v="1-3-4 Sistema de Informática G"/>
        <s v="1-3-5 Veículos G"/>
        <s v="2-1-2 Ferramentas e Equipamentos T"/>
        <s v="2-3-1 Edificações e Complementos T"/>
        <s v="2-3-2 TI - Telecomunicações (Ativo não elétrico) T"/>
        <s v="2-3-3 TI - Microinformática T"/>
        <s v="2-3-4 Sistema de Informática T"/>
        <s v="2-3-5 Veículos T"/>
        <s v="3-4-1 Ferramentas D"/>
        <s v="3-4-2 Edificações e Complementos D"/>
        <s v="3-4-3-1 TI - Telecomunicações (Ativos não elétricos) D"/>
        <s v="3-4-4 TI - Microinformática D"/>
        <s v="3-4-5 Sistema de Informática D"/>
        <s v="3-4-6 Veículos D"/>
        <s v="4-1-2 TI - Microinformática H"/>
        <s v="4-1-3 Sistema de Informática H"/>
      </sharedItems>
    </cacheField>
    <cacheField name="ORGAO_RESPONSAVEL" numFmtId="0">
      <sharedItems/>
    </cacheField>
    <cacheField name="RESPONSAVEL" numFmtId="0">
      <sharedItems/>
    </cacheField>
    <cacheField name="ORGAO_DEMANDANTE" numFmtId="0">
      <sharedItems/>
    </cacheField>
    <cacheField name="DEMANDANTE" numFmtId="0">
      <sharedItems/>
    </cacheField>
    <cacheField name="DIRETORIA" numFmtId="0">
      <sharedItems/>
    </cacheField>
    <cacheField name="CPO" numFmtId="0">
      <sharedItems/>
    </cacheField>
    <cacheField name="COLETOR" numFmtId="0">
      <sharedItems containsNonDate="0" containsString="0" containsBlank="1"/>
    </cacheField>
    <cacheField name="TITULO_PROJETO" numFmtId="0">
      <sharedItems/>
    </cacheField>
    <cacheField name="DESCRICAO_PROJETO" numFmtId="0">
      <sharedItems containsBlank="1" longText="1"/>
    </cacheField>
    <cacheField name="RISCOS_NAO_EXECUCAO" numFmtId="0">
      <sharedItems containsBlank="1" longText="1"/>
    </cacheField>
    <cacheField name="JUSTIFICATIVA" numFmtId="0">
      <sharedItems containsNonDate="0" containsString="0" containsBlank="1"/>
    </cacheField>
    <cacheField name="P_PD_01_2018" numFmtId="41">
      <sharedItems containsBlank="1" containsMixedTypes="1" containsNumber="1" containsInteger="1" minValue="0" maxValue="0"/>
    </cacheField>
    <cacheField name="P_PD_02_2018" numFmtId="41">
      <sharedItems containsBlank="1" containsMixedTypes="1" containsNumber="1" containsInteger="1" minValue="0" maxValue="0"/>
    </cacheField>
    <cacheField name="P_03_2018" numFmtId="41">
      <sharedItems containsBlank="1" containsMixedTypes="1" containsNumber="1" minValue="0" maxValue="1350"/>
    </cacheField>
    <cacheField name="P_PD_04_2018" numFmtId="41">
      <sharedItems containsBlank="1" containsMixedTypes="1" containsNumber="1" minValue="0" maxValue="450"/>
    </cacheField>
    <cacheField name="P_PD_05_2018" numFmtId="41">
      <sharedItems containsBlank="1" containsMixedTypes="1" containsNumber="1" minValue="0" maxValue="2905"/>
    </cacheField>
    <cacheField name="P_PD_06_2018" numFmtId="41">
      <sharedItems containsBlank="1" containsMixedTypes="1" containsNumber="1" minValue="0" maxValue="1755"/>
    </cacheField>
    <cacheField name="P_PD_07_2018" numFmtId="41">
      <sharedItems containsBlank="1" containsMixedTypes="1" containsNumber="1" minValue="0" maxValue="600"/>
    </cacheField>
    <cacheField name="P_PD_08_2018" numFmtId="41">
      <sharedItems containsBlank="1" containsMixedTypes="1" containsNumber="1" minValue="0" maxValue="4184"/>
    </cacheField>
    <cacheField name="P_PD_09_2018" numFmtId="41">
      <sharedItems containsBlank="1" containsMixedTypes="1" containsNumber="1" minValue="0" maxValue="600"/>
    </cacheField>
    <cacheField name="P_PD_10_2018" numFmtId="41">
      <sharedItems containsBlank="1" containsMixedTypes="1" containsNumber="1" minValue="0" maxValue="1250"/>
    </cacheField>
    <cacheField name="P_PD_11_2018" numFmtId="41">
      <sharedItems containsBlank="1" containsMixedTypes="1" containsNumber="1" minValue="0" maxValue="1800"/>
    </cacheField>
    <cacheField name="P_PD_12_2018" numFmtId="0">
      <sharedItems containsBlank="1" containsMixedTypes="1" containsNumber="1" minValue="0" maxValue="1054.4000000000001"/>
    </cacheField>
    <cacheField name="P_PD_TOTAL_2018" numFmtId="164">
      <sharedItems containsSemiMixedTypes="0" containsString="0" containsNumber="1" minValue="0" maxValue="6185"/>
    </cacheField>
    <cacheField name="P_PD_01_2019" numFmtId="41">
      <sharedItems containsString="0" containsBlank="1" containsNumber="1" minValue="0" maxValue="1364"/>
    </cacheField>
    <cacheField name="P_PD_02_2019" numFmtId="41">
      <sharedItems containsString="0" containsBlank="1" containsNumber="1" minValue="0" maxValue="1000"/>
    </cacheField>
    <cacheField name="P_PD_03_2019" numFmtId="41">
      <sharedItems containsString="0" containsBlank="1" containsNumber="1" minValue="0" maxValue="1500"/>
    </cacheField>
    <cacheField name="P_PD_04_2019" numFmtId="41">
      <sharedItems containsString="0" containsBlank="1" containsNumber="1" minValue="0" maxValue="10000"/>
    </cacheField>
    <cacheField name="P_PD_05_2019" numFmtId="41">
      <sharedItems containsString="0" containsBlank="1" containsNumber="1" minValue="0" maxValue="1500"/>
    </cacheField>
    <cacheField name="P_PD_06_2019" numFmtId="41">
      <sharedItems containsString="0" containsBlank="1" containsNumber="1" minValue="0" maxValue="2000"/>
    </cacheField>
    <cacheField name="P_PD_07_2019" numFmtId="41">
      <sharedItems containsString="0" containsBlank="1" containsNumber="1" minValue="0" maxValue="2655"/>
    </cacheField>
    <cacheField name="P_PD_08_2019" numFmtId="41">
      <sharedItems containsString="0" containsBlank="1" containsNumber="1" minValue="0" maxValue="1000"/>
    </cacheField>
    <cacheField name="P_PD_09_2019" numFmtId="41">
      <sharedItems containsString="0" containsBlank="1" containsNumber="1" minValue="0" maxValue="1200"/>
    </cacheField>
    <cacheField name="P_PD_10_2019" numFmtId="41">
      <sharedItems containsString="0" containsBlank="1" containsNumber="1" minValue="0" maxValue="2500"/>
    </cacheField>
    <cacheField name="P_PD_11_2019" numFmtId="41">
      <sharedItems containsString="0" containsBlank="1" containsNumber="1" minValue="0" maxValue="1800"/>
    </cacheField>
    <cacheField name="P_PD_12_2019" numFmtId="41">
      <sharedItems containsString="0" containsBlank="1" containsNumber="1" minValue="0" maxValue="2550"/>
    </cacheField>
    <cacheField name="P_PD_TOTAL_2019" numFmtId="0">
      <sharedItems containsSemiMixedTypes="0" containsString="0" containsNumber="1" minValue="0" maxValue="10000"/>
    </cacheField>
    <cacheField name="P_PD_01_2020" numFmtId="41">
      <sharedItems containsBlank="1" containsMixedTypes="1" containsNumber="1" minValue="0" maxValue="1364"/>
    </cacheField>
    <cacheField name="P_PD_02_2020" numFmtId="41">
      <sharedItems containsString="0" containsBlank="1" containsNumber="1" minValue="0" maxValue="2500"/>
    </cacheField>
    <cacheField name="P_PD_03_2020" numFmtId="41">
      <sharedItems containsString="0" containsBlank="1" containsNumber="1" minValue="0" maxValue="2805"/>
    </cacheField>
    <cacheField name="P_PD_04_2020" numFmtId="41">
      <sharedItems containsString="0" containsBlank="1" containsNumber="1" minValue="0" maxValue="375"/>
    </cacheField>
    <cacheField name="P_PD_05_2020" numFmtId="41">
      <sharedItems containsString="0" containsBlank="1" containsNumber="1" minValue="0" maxValue="375"/>
    </cacheField>
    <cacheField name="P_PD_06_2020" numFmtId="41">
      <sharedItems containsString="0" containsBlank="1" containsNumber="1" minValue="0" maxValue="3000"/>
    </cacheField>
    <cacheField name="P_PD_07_2020" numFmtId="41">
      <sharedItems containsString="0" containsBlank="1" containsNumber="1" minValue="0" maxValue="3665"/>
    </cacheField>
    <cacheField name="P_PD_08_2020" numFmtId="41">
      <sharedItems containsString="0" containsBlank="1" containsNumber="1" minValue="0" maxValue="1000"/>
    </cacheField>
    <cacheField name="P_PD_09_2020" numFmtId="41">
      <sharedItems containsString="0" containsBlank="1" containsNumber="1" minValue="0" maxValue="1200"/>
    </cacheField>
    <cacheField name="P_PD_10_2020" numFmtId="41">
      <sharedItems containsString="0" containsBlank="1" containsNumber="1" minValue="0" maxValue="1500"/>
    </cacheField>
    <cacheField name="P_PD_11_2020" numFmtId="41">
      <sharedItems containsString="0" containsBlank="1" containsNumber="1" minValue="0" maxValue="2660"/>
    </cacheField>
    <cacheField name="P_PD_12_2020" numFmtId="41">
      <sharedItems containsString="0" containsBlank="1" containsNumber="1" minValue="0" maxValue="3379"/>
    </cacheField>
    <cacheField name="P_PD_TOTAL_2020" numFmtId="41">
      <sharedItems containsSemiMixedTypes="0" containsString="0" containsNumber="1" minValue="0" maxValue="6379"/>
    </cacheField>
    <cacheField name="P_PD_01_2021" numFmtId="41">
      <sharedItems containsString="0" containsBlank="1" containsNumber="1" minValue="0" maxValue="500"/>
    </cacheField>
    <cacheField name="P_PD_02_2021" numFmtId="41">
      <sharedItems containsString="0" containsBlank="1" containsNumber="1" minValue="0" maxValue="1000"/>
    </cacheField>
    <cacheField name="P_PD_03_2021" numFmtId="41">
      <sharedItems containsString="0" containsBlank="1" containsNumber="1" minValue="0" maxValue="2244.14"/>
    </cacheField>
    <cacheField name="P_PD_04_2021" numFmtId="41">
      <sharedItems containsString="0" containsBlank="1" containsNumber="1" minValue="0" maxValue="375"/>
    </cacheField>
    <cacheField name="P_PD_05_2021" numFmtId="41">
      <sharedItems containsString="0" containsBlank="1" containsNumber="1" minValue="0" maxValue="3000"/>
    </cacheField>
    <cacheField name="P_PD_06_2021" numFmtId="41">
      <sharedItems containsString="0" containsBlank="1" containsNumber="1" minValue="0" maxValue="4000"/>
    </cacheField>
    <cacheField name="P_PD_07_2021" numFmtId="41">
      <sharedItems containsString="0" containsBlank="1" containsNumber="1" containsInteger="1" minValue="0" maxValue="500"/>
    </cacheField>
    <cacheField name="P_PD_08_2021" numFmtId="41">
      <sharedItems containsString="0" containsBlank="1" containsNumber="1" minValue="0" maxValue="1000"/>
    </cacheField>
    <cacheField name="P_PD_09_2021" numFmtId="41">
      <sharedItems containsString="0" containsBlank="1" containsNumber="1" minValue="0" maxValue="1300"/>
    </cacheField>
    <cacheField name="P_PD_10_2021" numFmtId="41">
      <sharedItems containsString="0" containsBlank="1" containsNumber="1" containsInteger="1" minValue="0" maxValue="1250"/>
    </cacheField>
    <cacheField name="P_PD_11_2021" numFmtId="41">
      <sharedItems containsBlank="1" containsMixedTypes="1" containsNumber="1" minValue="0" maxValue="2000"/>
    </cacheField>
    <cacheField name="P_PD_12_2021" numFmtId="41">
      <sharedItems containsString="0" containsBlank="1" containsNumber="1" minValue="0" maxValue="4700"/>
    </cacheField>
    <cacheField name="P_PD_TOTAL_2021" numFmtId="41">
      <sharedItems containsSemiMixedTypes="0" containsString="0" containsNumber="1" minValue="0" maxValue="8700"/>
    </cacheField>
    <cacheField name="P_PD_01_2022" numFmtId="41">
      <sharedItems containsString="0" containsBlank="1" containsNumber="1" containsInteger="1" minValue="0" maxValue="840"/>
    </cacheField>
    <cacheField name="P_PD_02_2022" numFmtId="41">
      <sharedItems containsString="0" containsBlank="1" containsNumber="1" containsInteger="1" minValue="0" maxValue="1000"/>
    </cacheField>
    <cacheField name="P_PD_03_2022" numFmtId="41">
      <sharedItems containsString="0" containsBlank="1" containsNumber="1" containsInteger="1" minValue="0" maxValue="1130"/>
    </cacheField>
    <cacheField name="P_PD_04_2022" numFmtId="41">
      <sharedItems containsString="0" containsBlank="1" containsNumber="1" containsInteger="1" minValue="0" maxValue="840"/>
    </cacheField>
    <cacheField name="P_PD_05_2022" numFmtId="41">
      <sharedItems containsString="0" containsBlank="1" containsNumber="1" containsInteger="1" minValue="0" maxValue="375"/>
    </cacheField>
    <cacheField name="P_PD_06_2022" numFmtId="41">
      <sharedItems containsString="0" containsBlank="1" containsNumber="1" containsInteger="1" minValue="0" maxValue="2000"/>
    </cacheField>
    <cacheField name="P_PD_07_2022" numFmtId="41">
      <sharedItems containsString="0" containsBlank="1" containsNumber="1" containsInteger="1" minValue="0" maxValue="513"/>
    </cacheField>
    <cacheField name="P_PD_08_2022" numFmtId="41">
      <sharedItems containsString="0" containsBlank="1" containsNumber="1" minValue="0" maxValue="2660"/>
    </cacheField>
    <cacheField name="P_PD_09_2022" numFmtId="41">
      <sharedItems containsString="0" containsBlank="1" containsNumber="1" minValue="0" maxValue="2624.9"/>
    </cacheField>
    <cacheField name="P_PD_10_2022" numFmtId="41">
      <sharedItems containsString="0" containsBlank="1" containsNumber="1" containsInteger="1" minValue="0" maxValue="2000"/>
    </cacheField>
    <cacheField name="P_PD_11_2022" numFmtId="41">
      <sharedItems containsString="0" containsBlank="1" containsNumber="1" containsInteger="1" minValue="0" maxValue="2000"/>
    </cacheField>
    <cacheField name="P_PD_12_2022" numFmtId="41">
      <sharedItems containsString="0" containsBlank="1" containsNumber="1" minValue="0" maxValue="2575"/>
    </cacheField>
    <cacheField name="P_PD_TOTAL_2022" numFmtId="0">
      <sharedItems containsSemiMixedTypes="0" containsString="0" containsNumber="1" minValue="0" maxValue="6575"/>
    </cacheField>
    <cacheField name="P_PD_TOTAL_CICLO" numFmtId="164">
      <sharedItems containsSemiMixedTypes="0" containsString="0" containsNumber="1" minValue="1.3" maxValue="291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6">
  <r>
    <x v="0"/>
    <x v="0"/>
    <s v="PO/MG"/>
    <s v="Jeferson"/>
    <s v="PO/MG"/>
    <s v="Jeferson"/>
    <s v="DGT"/>
    <s v="-"/>
    <m/>
    <s v="Usinas - Aquisição de Coletor analisador portátil de dados de vibração para a PO/MG"/>
    <s v="Coletor e analisador de dados portatil"/>
    <s v="Falha no diagnostico de equipamentos podendo levar a indisponibilidade operativa e consequente perda de receita da geração"/>
    <m/>
    <m/>
    <m/>
    <m/>
    <m/>
    <m/>
    <m/>
    <m/>
    <m/>
    <m/>
    <m/>
    <m/>
    <m/>
    <n v="0"/>
    <m/>
    <m/>
    <m/>
    <m/>
    <m/>
    <m/>
    <m/>
    <m/>
    <m/>
    <m/>
    <m/>
    <m/>
    <n v="0"/>
    <n v="0"/>
    <n v="0"/>
    <n v="0"/>
    <n v="0"/>
    <n v="0"/>
    <n v="0"/>
    <n v="0"/>
    <n v="0"/>
    <n v="0"/>
    <n v="0"/>
    <n v="0"/>
    <n v="0"/>
    <n v="0"/>
    <n v="0"/>
    <n v="0"/>
    <n v="0"/>
    <n v="0"/>
    <n v="0"/>
    <n v="0"/>
    <n v="0"/>
    <n v="0"/>
    <n v="400"/>
    <n v="0"/>
    <n v="0"/>
    <n v="0"/>
    <n v="400"/>
    <n v="0"/>
    <n v="0"/>
    <n v="0"/>
    <n v="0"/>
    <n v="0"/>
    <n v="0"/>
    <n v="0"/>
    <n v="0"/>
    <n v="0"/>
    <n v="0"/>
    <n v="0"/>
    <n v="0"/>
    <n v="0"/>
    <n v="400"/>
  </r>
  <r>
    <x v="0"/>
    <x v="0"/>
    <s v="PO/MG"/>
    <s v="Jeferson"/>
    <s v="PO/MG"/>
    <s v="Jeferson"/>
    <s v="DGT"/>
    <s v="-"/>
    <m/>
    <s v="Usinas - Aquisição de Sensores de pressão"/>
    <s v="Sensores de pressão"/>
    <s v="Falha no diagnostico de equipamentos podendo levar a indisponibilidade operativa e consequente perda de receita da geração"/>
    <m/>
    <m/>
    <m/>
    <m/>
    <m/>
    <m/>
    <m/>
    <m/>
    <n v="100"/>
    <m/>
    <m/>
    <m/>
    <m/>
    <n v="100"/>
    <m/>
    <m/>
    <m/>
    <m/>
    <m/>
    <m/>
    <m/>
    <m/>
    <m/>
    <m/>
    <m/>
    <m/>
    <n v="0"/>
    <n v="0"/>
    <n v="0"/>
    <n v="0"/>
    <n v="0"/>
    <n v="0"/>
    <n v="0"/>
    <n v="0"/>
    <n v="100"/>
    <n v="0"/>
    <n v="0"/>
    <n v="0"/>
    <n v="0"/>
    <n v="100"/>
    <n v="0"/>
    <n v="0"/>
    <n v="0"/>
    <n v="0"/>
    <n v="0"/>
    <n v="0"/>
    <n v="0"/>
    <n v="0"/>
    <n v="0"/>
    <n v="0"/>
    <n v="0"/>
    <n v="0"/>
    <n v="0"/>
    <n v="0"/>
    <n v="0"/>
    <n v="0"/>
    <n v="0"/>
    <n v="0"/>
    <n v="0"/>
    <n v="0"/>
    <n v="0"/>
    <n v="0"/>
    <n v="0"/>
    <n v="0"/>
    <n v="0"/>
    <n v="0"/>
    <n v="200"/>
  </r>
  <r>
    <x v="0"/>
    <x v="0"/>
    <s v="PO/MG"/>
    <s v="Jeferson"/>
    <s v="PO/MG"/>
    <s v="Jeferson"/>
    <s v="DGT"/>
    <s v="-"/>
    <m/>
    <s v="Usinas - Aquisição de Instrumentação para análise preditiva nas usinas do grupo CEMIG, composta por sensores de proximidade, sensor de pressão, acelerômetros, base magnética e cabos, conforme conjuntos ou kits específicos que serão cadastrados na MS."/>
    <s v="Kit de diagnostico de analise preditiva"/>
    <s v="Falha no diagnostico de equipamentos podendo levar a indisponibilidade operativa e consequente perda de receita da geração"/>
    <m/>
    <m/>
    <m/>
    <m/>
    <m/>
    <m/>
    <m/>
    <m/>
    <m/>
    <n v="107"/>
    <m/>
    <m/>
    <m/>
    <n v="107"/>
    <m/>
    <m/>
    <m/>
    <m/>
    <m/>
    <m/>
    <m/>
    <m/>
    <m/>
    <m/>
    <m/>
    <m/>
    <n v="0"/>
    <n v="0"/>
    <n v="0"/>
    <n v="0"/>
    <n v="0"/>
    <n v="0"/>
    <n v="0"/>
    <n v="0"/>
    <n v="0"/>
    <n v="89"/>
    <n v="0"/>
    <n v="0"/>
    <n v="0"/>
    <n v="89"/>
    <n v="0"/>
    <n v="0"/>
    <n v="0"/>
    <n v="0"/>
    <n v="0"/>
    <n v="0"/>
    <n v="0"/>
    <n v="0"/>
    <n v="0"/>
    <n v="0"/>
    <n v="0"/>
    <n v="0"/>
    <n v="0"/>
    <n v="0"/>
    <n v="0"/>
    <n v="0"/>
    <n v="0"/>
    <n v="0"/>
    <n v="0"/>
    <n v="0"/>
    <n v="0"/>
    <n v="0"/>
    <n v="0"/>
    <n v="0"/>
    <n v="0"/>
    <n v="0"/>
    <n v="196"/>
  </r>
  <r>
    <x v="0"/>
    <x v="0"/>
    <s v="PO/MG"/>
    <s v="Jeferson"/>
    <s v="PO/MG"/>
    <s v="Jeferson"/>
    <s v="DGT"/>
    <s v="-"/>
    <m/>
    <s v="Usinas - Aquisitor de dados multicanal para análise de parâmetros dinâmicos de unidades geradoras"/>
    <s v="Aquisitor de dados multicanal"/>
    <s v="Falha no diagnostico de equipamentos podendo levar a indisponibilidade operativa e consequente perda de receita da geração"/>
    <m/>
    <m/>
    <m/>
    <m/>
    <m/>
    <m/>
    <m/>
    <m/>
    <m/>
    <m/>
    <m/>
    <m/>
    <m/>
    <n v="0"/>
    <m/>
    <m/>
    <m/>
    <m/>
    <m/>
    <m/>
    <m/>
    <m/>
    <m/>
    <m/>
    <m/>
    <m/>
    <n v="0"/>
    <n v="0"/>
    <n v="0"/>
    <n v="0"/>
    <n v="0"/>
    <n v="0"/>
    <n v="0"/>
    <n v="190"/>
    <n v="0"/>
    <n v="0"/>
    <n v="0"/>
    <n v="0"/>
    <n v="0"/>
    <n v="190"/>
    <n v="0"/>
    <n v="0"/>
    <n v="0"/>
    <n v="0"/>
    <n v="0"/>
    <n v="0"/>
    <n v="0"/>
    <n v="0"/>
    <n v="0"/>
    <n v="0"/>
    <n v="0"/>
    <n v="0"/>
    <n v="0"/>
    <n v="0"/>
    <n v="0"/>
    <n v="0"/>
    <n v="0"/>
    <n v="0"/>
    <n v="0"/>
    <n v="0"/>
    <n v="0"/>
    <n v="0"/>
    <n v="0"/>
    <n v="0"/>
    <n v="0"/>
    <n v="0"/>
    <n v="190"/>
  </r>
  <r>
    <x v="0"/>
    <x v="0"/>
    <s v="MG/TA"/>
    <s v="Marcos Augusto - 34-3088-4901"/>
    <s v="MG/TA"/>
    <s v="Marcos Augusto - 34-3088-4901"/>
    <s v="DGT"/>
    <s v="-"/>
    <m/>
    <s v="Aquisição de ferramentas e equipamentos "/>
    <s v="Aquisição de ferramentas e equipamentos para atendimento a manutenção das usinas da MG/TA."/>
    <s v="Indisponibilidade de unidades geradoras devido a não termos ferramentas e equipamentos adequados para testes e reparo. Ademais podem ocorrer falhas provenientes de intervenções realizadas de forma equivocada devido a ferramentas e equipamentos com defeito ou desajustado."/>
    <m/>
    <m/>
    <m/>
    <m/>
    <m/>
    <m/>
    <m/>
    <m/>
    <m/>
    <m/>
    <m/>
    <m/>
    <m/>
    <n v="0"/>
    <m/>
    <m/>
    <m/>
    <m/>
    <m/>
    <m/>
    <m/>
    <m/>
    <m/>
    <m/>
    <m/>
    <m/>
    <n v="0"/>
    <m/>
    <m/>
    <m/>
    <m/>
    <m/>
    <m/>
    <m/>
    <m/>
    <m/>
    <m/>
    <m/>
    <n v="50"/>
    <n v="50"/>
    <m/>
    <m/>
    <m/>
    <m/>
    <m/>
    <m/>
    <m/>
    <m/>
    <m/>
    <m/>
    <m/>
    <n v="63"/>
    <n v="63"/>
    <m/>
    <m/>
    <m/>
    <m/>
    <m/>
    <m/>
    <m/>
    <m/>
    <m/>
    <m/>
    <m/>
    <n v="50"/>
    <n v="50"/>
    <n v="163"/>
  </r>
  <r>
    <x v="0"/>
    <x v="0"/>
    <s v="PO/MG"/>
    <s v="Jeferson"/>
    <s v="PO/MG"/>
    <s v="Jeferson"/>
    <s v="DGT"/>
    <s v="-"/>
    <m/>
    <s v="Usinas - Aquisição de Acelerômetros contendo base magnéticas e cabos"/>
    <s v="Acelerômetros contendo base magnéticas e cabos"/>
    <s v="Falha no diagnostico de equipamentos podendo levar a indisponibilidade operativa e consequente perda de receita da geração"/>
    <m/>
    <m/>
    <m/>
    <m/>
    <m/>
    <m/>
    <m/>
    <n v="50"/>
    <m/>
    <m/>
    <m/>
    <m/>
    <m/>
    <n v="50"/>
    <m/>
    <m/>
    <m/>
    <m/>
    <m/>
    <m/>
    <m/>
    <m/>
    <m/>
    <m/>
    <m/>
    <m/>
    <n v="0"/>
    <n v="0"/>
    <n v="0"/>
    <n v="0"/>
    <n v="0"/>
    <n v="0"/>
    <n v="0"/>
    <n v="100"/>
    <n v="0"/>
    <n v="0"/>
    <n v="0"/>
    <n v="0"/>
    <n v="0"/>
    <n v="100"/>
    <n v="0"/>
    <n v="0"/>
    <n v="0"/>
    <n v="0"/>
    <n v="0"/>
    <n v="0"/>
    <n v="0"/>
    <n v="0"/>
    <n v="0"/>
    <n v="0"/>
    <n v="0"/>
    <n v="0"/>
    <n v="0"/>
    <n v="0"/>
    <n v="0"/>
    <n v="0"/>
    <n v="0"/>
    <n v="0"/>
    <n v="0"/>
    <n v="0"/>
    <n v="0"/>
    <n v="0"/>
    <n v="0"/>
    <n v="0"/>
    <n v="0"/>
    <n v="0"/>
    <n v="150"/>
  </r>
  <r>
    <x v="0"/>
    <x v="0"/>
    <s v="MG/TA"/>
    <s v="Marcos Augusto - 34-3088-4901"/>
    <s v="MG/TA"/>
    <s v="Marcos Augusto - 34-3088-4901"/>
    <s v="DGT"/>
    <s v="-"/>
    <m/>
    <s v="Unidade Termovácuo de tratamento de óleo Lubrificante"/>
    <s v="Ferramentas MG/TA"/>
    <s v="Falha no processo de execução da manutenção por falta de dispositivos e ferramentas, podendo levar a indisponibilidade operativa e consequente perda de receita da geração"/>
    <m/>
    <m/>
    <m/>
    <m/>
    <m/>
    <m/>
    <m/>
    <n v="120"/>
    <m/>
    <m/>
    <m/>
    <m/>
    <m/>
    <n v="120"/>
    <m/>
    <m/>
    <m/>
    <m/>
    <m/>
    <m/>
    <m/>
    <m/>
    <m/>
    <m/>
    <m/>
    <m/>
    <n v="0"/>
    <n v="0"/>
    <n v="0"/>
    <n v="0"/>
    <n v="0"/>
    <n v="0"/>
    <n v="0"/>
    <n v="0"/>
    <n v="0"/>
    <n v="0"/>
    <n v="0"/>
    <n v="0"/>
    <n v="0"/>
    <n v="0"/>
    <n v="0"/>
    <n v="0"/>
    <n v="0"/>
    <n v="0"/>
    <n v="0"/>
    <n v="0"/>
    <n v="0"/>
    <n v="0"/>
    <n v="0"/>
    <n v="0"/>
    <n v="0"/>
    <n v="0"/>
    <n v="0"/>
    <n v="0"/>
    <n v="0"/>
    <n v="0"/>
    <n v="0"/>
    <n v="0"/>
    <n v="0"/>
    <n v="0"/>
    <n v="0"/>
    <n v="0"/>
    <n v="0"/>
    <n v="0"/>
    <n v="0"/>
    <n v="0"/>
    <n v="120"/>
  </r>
  <r>
    <x v="0"/>
    <x v="0"/>
    <s v="MG/LE"/>
    <s v="Leonardo Victoretti  _x000a_SIT-944 351"/>
    <s v="MG/LE"/>
    <s v="Leonardo Victoretti  _x000a_SIT-944 351"/>
    <s v="DGT"/>
    <s v="-"/>
    <m/>
    <s v="GLE-INV-PPE-Aq-Eqp-Aquis-dado-multicanal"/>
    <s v="Descrição: MG/LE: Aquisição de (1) Aquisitor de dados multicanal para análise de parâmetros dinâmicos de unidades geradoras._x000a_Referência: Linx"/>
    <s v="Deficiência no atendimento à demandas de execução de manutenção dos ativos da geração. _x000a_Elevação de índices de indisponibilidade operativa de usinas. _x000a_Penalização por parte de orgão regulador."/>
    <m/>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17"/>
    <n v="117"/>
    <n v="117"/>
  </r>
  <r>
    <x v="0"/>
    <x v="0"/>
    <s v="PO/MG"/>
    <s v="Jeferson"/>
    <s v="PO/MG"/>
    <s v="Jeferson"/>
    <s v="DGT"/>
    <s v="-"/>
    <m/>
    <s v="Usinas - Aquisição de Sensor de proximidade"/>
    <s v=" Sensor de proximidade"/>
    <s v="Falha no diagnostico de equipamentos podendo levar a indisponibilidade operativa e consequente perda de receita da geração"/>
    <m/>
    <m/>
    <m/>
    <m/>
    <m/>
    <m/>
    <m/>
    <n v="90"/>
    <m/>
    <m/>
    <m/>
    <m/>
    <m/>
    <n v="90"/>
    <m/>
    <m/>
    <m/>
    <m/>
    <m/>
    <m/>
    <m/>
    <m/>
    <m/>
    <m/>
    <m/>
    <m/>
    <n v="0"/>
    <n v="0"/>
    <n v="0"/>
    <n v="0"/>
    <n v="0"/>
    <n v="0"/>
    <n v="0"/>
    <n v="0"/>
    <n v="0"/>
    <n v="0"/>
    <n v="0"/>
    <n v="0"/>
    <n v="0"/>
    <n v="0"/>
    <n v="0"/>
    <n v="0"/>
    <n v="0"/>
    <n v="0"/>
    <n v="0"/>
    <n v="0"/>
    <n v="0"/>
    <n v="0"/>
    <n v="0"/>
    <n v="0"/>
    <n v="0"/>
    <n v="0"/>
    <n v="0"/>
    <n v="0"/>
    <n v="0"/>
    <n v="0"/>
    <n v="0"/>
    <n v="0"/>
    <n v="0"/>
    <n v="0"/>
    <n v="0"/>
    <n v="0"/>
    <n v="0"/>
    <n v="0"/>
    <n v="0"/>
    <n v="0"/>
    <n v="90"/>
  </r>
  <r>
    <x v="0"/>
    <x v="0"/>
    <s v="MG/SB"/>
    <s v="Luiz Antonio Maia"/>
    <s v="MG/SB"/>
    <s v="Luiz Antonio Maia"/>
    <s v="DGT"/>
    <s v="-"/>
    <m/>
    <s v="Aquisição de 02 Deareadores"/>
    <s v="2 Deareadores"/>
    <s v="Ausencia de manutenção dos instrumentos de barragem afeta indiretamente a segurança das barragens "/>
    <m/>
    <m/>
    <m/>
    <m/>
    <m/>
    <m/>
    <m/>
    <m/>
    <m/>
    <m/>
    <m/>
    <m/>
    <n v="30"/>
    <n v="30"/>
    <m/>
    <m/>
    <m/>
    <m/>
    <m/>
    <n v="30"/>
    <m/>
    <m/>
    <m/>
    <m/>
    <m/>
    <m/>
    <n v="30"/>
    <m/>
    <m/>
    <m/>
    <m/>
    <m/>
    <m/>
    <m/>
    <m/>
    <m/>
    <m/>
    <m/>
    <m/>
    <n v="0"/>
    <m/>
    <m/>
    <m/>
    <m/>
    <m/>
    <m/>
    <m/>
    <m/>
    <m/>
    <m/>
    <m/>
    <m/>
    <n v="0"/>
    <m/>
    <m/>
    <m/>
    <m/>
    <m/>
    <m/>
    <m/>
    <m/>
    <m/>
    <m/>
    <m/>
    <m/>
    <n v="0"/>
    <n v="60"/>
  </r>
  <r>
    <x v="0"/>
    <x v="0"/>
    <s v="PO/MG"/>
    <s v="Jeferson"/>
    <s v="PO/MG"/>
    <s v="Jeferson"/>
    <s v="DGT"/>
    <s v="-"/>
    <m/>
    <s v="Usinas - Aquisição de Sensor de rotação"/>
    <s v="Sensor de rotação"/>
    <s v="Falha no diagnostico de equipamentos podendo levar a indisponibilidade operativa e consequente perda de receita da geração"/>
    <m/>
    <m/>
    <m/>
    <m/>
    <m/>
    <m/>
    <m/>
    <m/>
    <m/>
    <m/>
    <m/>
    <m/>
    <m/>
    <n v="0"/>
    <m/>
    <m/>
    <m/>
    <m/>
    <m/>
    <m/>
    <m/>
    <m/>
    <m/>
    <n v="25"/>
    <m/>
    <m/>
    <n v="25"/>
    <n v="0"/>
    <n v="0"/>
    <n v="0"/>
    <n v="0"/>
    <n v="0"/>
    <n v="0"/>
    <n v="0"/>
    <n v="0"/>
    <n v="0"/>
    <n v="0"/>
    <n v="0"/>
    <n v="0"/>
    <n v="0"/>
    <n v="0"/>
    <n v="0"/>
    <n v="0"/>
    <n v="0"/>
    <n v="0"/>
    <n v="0"/>
    <n v="0"/>
    <n v="0"/>
    <n v="0"/>
    <n v="0"/>
    <n v="0"/>
    <n v="0"/>
    <n v="0"/>
    <n v="0"/>
    <n v="0"/>
    <n v="0"/>
    <n v="0"/>
    <n v="0"/>
    <n v="0"/>
    <n v="0"/>
    <n v="0"/>
    <n v="0"/>
    <n v="30"/>
    <n v="0"/>
    <n v="0"/>
    <n v="30"/>
    <n v="55"/>
  </r>
  <r>
    <x v="0"/>
    <x v="0"/>
    <s v="MG/LE"/>
    <s v="Leonardo Victoretti  _x000a_SIT-944 351"/>
    <s v="MG/LE"/>
    <s v="Leonardo Victoretti  _x000a_SIT-944 351"/>
    <s v="DGT"/>
    <s v="-"/>
    <m/>
    <s v="GLE-INV-PPE-Aq-Eqp-analis-enrolamentos"/>
    <s v="Descrição: MG/LE: Aquisição de (1) analisador de enrolamentos - Surge Test_x000a_Referência: Baker"/>
    <s v="Deficiência no atendimento à demandas de execução de manutenção dos ativos da geração. _x000a_Elevação de índices de indisponibilidade operativa de usinas. _x000a_Penalização por parte de orgão regulador."/>
    <m/>
    <n v="0"/>
    <n v="0"/>
    <n v="0"/>
    <n v="0"/>
    <n v="0"/>
    <n v="0"/>
    <n v="0"/>
    <n v="0"/>
    <n v="0"/>
    <n v="0"/>
    <n v="0"/>
    <n v="0"/>
    <n v="0"/>
    <n v="0"/>
    <n v="0"/>
    <n v="0"/>
    <n v="0"/>
    <n v="0"/>
    <n v="0"/>
    <n v="0"/>
    <n v="0"/>
    <n v="0"/>
    <n v="0"/>
    <n v="0"/>
    <n v="50"/>
    <n v="50"/>
    <n v="0"/>
    <n v="0"/>
    <n v="0"/>
    <n v="0"/>
    <n v="0"/>
    <n v="0"/>
    <n v="0"/>
    <n v="0"/>
    <n v="0"/>
    <n v="0"/>
    <n v="0"/>
    <n v="0"/>
    <n v="0"/>
    <n v="0"/>
    <n v="0"/>
    <n v="0"/>
    <n v="0"/>
    <n v="0"/>
    <n v="0"/>
    <n v="0"/>
    <n v="0"/>
    <n v="0"/>
    <n v="0"/>
    <n v="0"/>
    <n v="0"/>
    <n v="0"/>
    <n v="0"/>
    <n v="0"/>
    <n v="0"/>
    <n v="0"/>
    <n v="0"/>
    <n v="0"/>
    <n v="0"/>
    <n v="0"/>
    <n v="0"/>
    <n v="0"/>
    <n v="0"/>
    <n v="0"/>
    <n v="0"/>
    <n v="50"/>
  </r>
  <r>
    <x v="0"/>
    <x v="0"/>
    <s v="MG/LE"/>
    <s v="Leonardo Victoretti  _x000a_SIT-944 351"/>
    <s v="MG/LE"/>
    <s v="Leonardo Victoretti  _x000a_SIT-944 351"/>
    <s v="DGT"/>
    <s v="-"/>
    <m/>
    <s v="GLE-INV-PPE-Aq-Eqp-analisador-isolação_x000a_SAP-IW33-CPDE-1600001869"/>
    <s v="Descrição: MG/LE: Aquisição de (2) analisador de Isolação TeraOhm 5 kV, com grau  proteção contra interferência eletomagnética._x000a_Referência: Metrel"/>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_x000a_"/>
    <m/>
    <n v="0"/>
    <n v="0"/>
    <n v="0"/>
    <n v="0"/>
    <n v="0"/>
    <n v="0"/>
    <n v="0"/>
    <n v="0"/>
    <n v="0"/>
    <n v="0"/>
    <n v="0"/>
    <m/>
    <n v="0"/>
    <n v="0"/>
    <n v="0"/>
    <n v="0"/>
    <n v="0"/>
    <n v="0"/>
    <n v="0"/>
    <n v="50"/>
    <n v="0"/>
    <n v="0"/>
    <n v="0"/>
    <n v="0"/>
    <n v="0"/>
    <n v="50"/>
    <n v="0"/>
    <n v="0"/>
    <n v="0"/>
    <n v="0"/>
    <n v="0"/>
    <n v="0"/>
    <n v="0"/>
    <n v="0"/>
    <n v="0"/>
    <n v="0"/>
    <n v="0"/>
    <n v="0"/>
    <n v="0"/>
    <n v="0"/>
    <n v="0"/>
    <n v="0"/>
    <n v="0"/>
    <n v="0"/>
    <n v="0"/>
    <n v="0"/>
    <n v="0"/>
    <n v="0"/>
    <n v="0"/>
    <n v="0"/>
    <n v="0"/>
    <n v="0"/>
    <n v="0"/>
    <n v="0"/>
    <n v="0"/>
    <n v="0"/>
    <n v="0"/>
    <n v="0"/>
    <n v="0"/>
    <n v="0"/>
    <n v="0"/>
    <n v="0"/>
    <n v="0"/>
    <n v="0"/>
    <n v="0"/>
    <n v="50"/>
  </r>
  <r>
    <x v="0"/>
    <x v="0"/>
    <s v="MG/LE"/>
    <s v="Leonardo Victoretti  _x000a_SIT-944 351"/>
    <s v="MG/LE"/>
    <s v="Leonardo Victoretti  _x000a_SIT-944 351"/>
    <s v="DGT"/>
    <s v="-"/>
    <m/>
    <s v="GLE-INV-PPE- Aquisição de equipamento endoscópio sonda 3m "/>
    <s v="Descrição: MG/LE: Aquisição de (1) equipamento endoscópio sonda 3m"/>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
    <m/>
    <m/>
    <m/>
    <m/>
    <m/>
    <m/>
    <m/>
    <m/>
    <m/>
    <m/>
    <m/>
    <m/>
    <m/>
    <n v="0"/>
    <m/>
    <m/>
    <m/>
    <m/>
    <m/>
    <m/>
    <n v="50"/>
    <m/>
    <m/>
    <m/>
    <m/>
    <m/>
    <n v="50"/>
    <m/>
    <m/>
    <m/>
    <m/>
    <m/>
    <m/>
    <m/>
    <m/>
    <m/>
    <n v="0"/>
    <m/>
    <m/>
    <n v="0"/>
    <m/>
    <m/>
    <m/>
    <m/>
    <m/>
    <m/>
    <m/>
    <m/>
    <m/>
    <n v="0"/>
    <m/>
    <m/>
    <n v="0"/>
    <m/>
    <m/>
    <m/>
    <m/>
    <m/>
    <m/>
    <m/>
    <m/>
    <m/>
    <n v="0"/>
    <m/>
    <m/>
    <n v="0"/>
    <n v="50"/>
  </r>
  <r>
    <x v="0"/>
    <x v="0"/>
    <s v="MG/OE"/>
    <s v="Rangel Araújo F Martins"/>
    <s v="MG/OE"/>
    <s v="Rangel Araújo F Martins"/>
    <s v="DGT"/>
    <s v="-"/>
    <m/>
    <s v="Aquisição de espião rede elétrica COS/SEs"/>
    <s v="Aquisição de espião rede elétrica COS/SEs"/>
    <s v="Impossibilidade de diagnósticos corretos e de ajustes/parametrização das Usinas."/>
    <m/>
    <m/>
    <m/>
    <m/>
    <m/>
    <m/>
    <m/>
    <m/>
    <m/>
    <m/>
    <m/>
    <m/>
    <m/>
    <n v="0"/>
    <m/>
    <m/>
    <m/>
    <m/>
    <m/>
    <m/>
    <m/>
    <m/>
    <n v="46"/>
    <m/>
    <m/>
    <m/>
    <n v="46"/>
    <m/>
    <m/>
    <m/>
    <m/>
    <m/>
    <m/>
    <m/>
    <m/>
    <m/>
    <m/>
    <m/>
    <m/>
    <n v="0"/>
    <m/>
    <m/>
    <m/>
    <m/>
    <m/>
    <m/>
    <m/>
    <m/>
    <m/>
    <m/>
    <m/>
    <m/>
    <n v="0"/>
    <m/>
    <m/>
    <m/>
    <m/>
    <m/>
    <m/>
    <m/>
    <m/>
    <m/>
    <m/>
    <m/>
    <m/>
    <n v="0"/>
    <n v="46"/>
  </r>
  <r>
    <x v="0"/>
    <x v="0"/>
    <s v="MG/OE"/>
    <s v="Rangel Araújo F Martins"/>
    <s v="MG/OE"/>
    <s v="Rangel Araújo F Martins"/>
    <s v="DGT"/>
    <s v="-"/>
    <m/>
    <s v="Aquisição de 01 Calibrador de Processo FLUKE - MG/OE"/>
    <s v="Aquisição de 01 Calibrador de Processo. Ref.: FLUKE"/>
    <s v="Falhas nos processos de manutenção e operação que necessitam de equipamentos corretamente calibrados/parametrizados para seu funcionamento."/>
    <m/>
    <m/>
    <m/>
    <m/>
    <m/>
    <m/>
    <m/>
    <m/>
    <m/>
    <m/>
    <m/>
    <m/>
    <m/>
    <n v="0"/>
    <n v="0"/>
    <n v="0"/>
    <n v="0"/>
    <n v="0"/>
    <n v="0"/>
    <n v="0"/>
    <n v="43"/>
    <n v="0"/>
    <n v="0"/>
    <n v="0"/>
    <m/>
    <n v="0"/>
    <n v="43"/>
    <n v="0"/>
    <n v="0"/>
    <n v="0"/>
    <n v="0"/>
    <n v="0"/>
    <n v="0"/>
    <n v="0"/>
    <n v="0"/>
    <n v="0"/>
    <n v="0"/>
    <n v="0"/>
    <n v="0"/>
    <n v="0"/>
    <n v="0"/>
    <n v="0"/>
    <n v="0"/>
    <n v="0"/>
    <n v="0"/>
    <n v="0"/>
    <n v="0"/>
    <n v="0"/>
    <n v="0"/>
    <n v="0"/>
    <n v="0"/>
    <n v="0"/>
    <n v="0"/>
    <n v="0"/>
    <n v="0"/>
    <n v="0"/>
    <n v="0"/>
    <n v="0"/>
    <n v="0"/>
    <n v="0"/>
    <n v="0"/>
    <n v="0"/>
    <n v="0"/>
    <n v="0"/>
    <n v="0"/>
    <n v="0"/>
    <n v="43"/>
  </r>
  <r>
    <x v="0"/>
    <x v="0"/>
    <s v="MG/LE"/>
    <s v="Leonardo Victoretti  _x000a_SIT-944 351"/>
    <s v="MG/LE"/>
    <s v="Leonardo Victoretti  _x000a_SIT-944 351"/>
    <s v="DGT"/>
    <s v="-"/>
    <m/>
    <s v="GLE-INV-PPE Aquisição de equipamento Analisador disjuntor_x000a_SAP-IW33-CPDE-1600001865"/>
    <s v="Descrição: MG/LE: Aquisição de (1) Analisador de Disjuntor Portátil. Teste de resistência estática de contato. Testes de sincronismo. Análise de corrente da bobina e motor._x000a_Teste de mínima corrente de pick-up. Teste da condição de baixa tensão._x000a_Referência: CIBANO 500._x000a_PME 500-TR. EHV  KC-6A. Megger Trax. BCM MSD02."/>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
    <m/>
    <n v="0"/>
    <n v="0"/>
    <n v="0"/>
    <n v="0"/>
    <n v="0"/>
    <n v="0"/>
    <n v="0"/>
    <n v="0"/>
    <n v="0"/>
    <n v="0"/>
    <n v="0"/>
    <m/>
    <n v="0"/>
    <n v="0"/>
    <n v="0"/>
    <n v="0"/>
    <n v="0"/>
    <n v="0"/>
    <n v="0"/>
    <n v="0"/>
    <n v="0"/>
    <n v="35"/>
    <n v="0"/>
    <n v="0"/>
    <n v="0"/>
    <n v="35"/>
    <n v="0"/>
    <n v="0"/>
    <n v="0"/>
    <n v="0"/>
    <n v="0"/>
    <n v="0"/>
    <n v="0"/>
    <n v="0"/>
    <n v="0"/>
    <n v="0"/>
    <n v="0"/>
    <n v="0"/>
    <n v="0"/>
    <n v="0"/>
    <n v="0"/>
    <n v="0"/>
    <n v="0"/>
    <n v="0"/>
    <n v="0"/>
    <n v="0"/>
    <n v="0"/>
    <n v="0"/>
    <n v="0"/>
    <n v="0"/>
    <n v="0"/>
    <n v="0"/>
    <n v="0"/>
    <n v="0"/>
    <n v="0"/>
    <n v="0"/>
    <n v="0"/>
    <n v="0"/>
    <n v="0"/>
    <n v="0"/>
    <n v="0"/>
    <n v="0"/>
    <n v="0"/>
    <n v="0"/>
    <n v="0"/>
    <n v="35"/>
  </r>
  <r>
    <x v="0"/>
    <x v="0"/>
    <s v="MG/LE"/>
    <s v="Leonardo Victoretti  _x000a_SIT-944 351"/>
    <s v="MG/LE"/>
    <s v="Leonardo Victoretti  _x000a_SIT-944 351"/>
    <s v="DGT"/>
    <s v="-"/>
    <m/>
    <s v="GLE-INV-PPE-Aq-Eqp-termovisor-portátil"/>
    <s v="Descrição: MG/LE: Aquisição de (1) Termovisor portátil_x000a_Referência: Flir"/>
    <s v="Deficiência no atendimento à demandas de execução de manutenção dos ativos da geração. _x000a_Elevação de índices de indisponibilidade operativa de usinas. _x000a_Penalização por parte de orgão regulador."/>
    <m/>
    <n v="0"/>
    <n v="0"/>
    <n v="0"/>
    <n v="0"/>
    <n v="0"/>
    <n v="0"/>
    <n v="0"/>
    <n v="0"/>
    <n v="0"/>
    <n v="0"/>
    <n v="0"/>
    <n v="0"/>
    <n v="0"/>
    <n v="0"/>
    <n v="0"/>
    <n v="0"/>
    <n v="0"/>
    <n v="0"/>
    <n v="0"/>
    <n v="0"/>
    <n v="0"/>
    <n v="0"/>
    <n v="0"/>
    <n v="0"/>
    <n v="0"/>
    <n v="0"/>
    <n v="0"/>
    <n v="0"/>
    <n v="0"/>
    <n v="0"/>
    <n v="0"/>
    <n v="0"/>
    <n v="0"/>
    <n v="0"/>
    <n v="0"/>
    <n v="0"/>
    <n v="0"/>
    <n v="0"/>
    <n v="0"/>
    <n v="0"/>
    <n v="0"/>
    <n v="0"/>
    <n v="0"/>
    <n v="0"/>
    <n v="0"/>
    <n v="0"/>
    <n v="0"/>
    <n v="0"/>
    <n v="0"/>
    <n v="0"/>
    <n v="30"/>
    <n v="30"/>
    <n v="0"/>
    <n v="0"/>
    <n v="0"/>
    <n v="0"/>
    <n v="0"/>
    <n v="0"/>
    <n v="0"/>
    <n v="0"/>
    <n v="0"/>
    <n v="0"/>
    <n v="0"/>
    <n v="0"/>
    <n v="0"/>
    <n v="30"/>
  </r>
  <r>
    <x v="0"/>
    <x v="0"/>
    <s v="MG/TA"/>
    <s v="Marcos Augusto - 34-3088-4901"/>
    <s v="MG/TA"/>
    <s v="Marcos Augusto - 34-3088-4901"/>
    <s v="DGT"/>
    <s v="-"/>
    <m/>
    <s v="Substituição de equipamentos da oficina - adequação NR-12"/>
    <s v="Adequação NR-12 - Equipamentos"/>
    <s v="Penalização perante o Ministério do Trabalho"/>
    <m/>
    <m/>
    <m/>
    <m/>
    <m/>
    <m/>
    <m/>
    <m/>
    <m/>
    <m/>
    <m/>
    <m/>
    <m/>
    <n v="0"/>
    <m/>
    <m/>
    <m/>
    <m/>
    <m/>
    <m/>
    <n v="30"/>
    <m/>
    <m/>
    <m/>
    <m/>
    <m/>
    <n v="30"/>
    <n v="0"/>
    <n v="0"/>
    <n v="0"/>
    <n v="0"/>
    <n v="0"/>
    <n v="0"/>
    <n v="0"/>
    <n v="0"/>
    <n v="0"/>
    <n v="0"/>
    <n v="0"/>
    <n v="0"/>
    <n v="0"/>
    <n v="0"/>
    <n v="0"/>
    <n v="0"/>
    <n v="0"/>
    <n v="0"/>
    <n v="0"/>
    <n v="0"/>
    <n v="0"/>
    <n v="0"/>
    <n v="0"/>
    <n v="0"/>
    <n v="0"/>
    <n v="0"/>
    <n v="0"/>
    <n v="0"/>
    <n v="0"/>
    <n v="0"/>
    <n v="0"/>
    <n v="0"/>
    <n v="0"/>
    <n v="0"/>
    <n v="0"/>
    <n v="0"/>
    <n v="0"/>
    <n v="0"/>
    <n v="0"/>
    <n v="30"/>
  </r>
  <r>
    <x v="0"/>
    <x v="0"/>
    <s v="MG/LE"/>
    <s v="Leonardo Victoretti  _x000a_SIT-944 351"/>
    <s v="MG/LE"/>
    <s v="Leonardo Victoretti  _x000a_SIT-944 351"/>
    <s v="DGT"/>
    <s v="-"/>
    <m/>
    <s v="GLE-INV-PPE- Aquisição de equipamento medidor resistência ohmica_x000a_SAP-IW33-CPDE-1600001867"/>
    <s v="Descrição: MG/LE: Aquisição de (1) Medidor de resistencia ohmica _x000a_Referência: Criem IRO 103"/>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
    <m/>
    <n v="0"/>
    <n v="0"/>
    <n v="0"/>
    <n v="0"/>
    <n v="0"/>
    <n v="0"/>
    <n v="0"/>
    <n v="0"/>
    <n v="0"/>
    <n v="0"/>
    <n v="0"/>
    <m/>
    <n v="0"/>
    <n v="0"/>
    <n v="0"/>
    <n v="0"/>
    <n v="0"/>
    <n v="0"/>
    <n v="0"/>
    <n v="25"/>
    <n v="0"/>
    <n v="0"/>
    <n v="0"/>
    <n v="0"/>
    <n v="0"/>
    <n v="25"/>
    <n v="0"/>
    <n v="0"/>
    <n v="0"/>
    <n v="0"/>
    <n v="0"/>
    <n v="0"/>
    <n v="0"/>
    <n v="0"/>
    <n v="0"/>
    <n v="0"/>
    <n v="0"/>
    <n v="0"/>
    <n v="0"/>
    <n v="0"/>
    <n v="0"/>
    <n v="0"/>
    <n v="0"/>
    <n v="0"/>
    <n v="0"/>
    <n v="0"/>
    <n v="0"/>
    <n v="0"/>
    <n v="0"/>
    <n v="0"/>
    <n v="0"/>
    <n v="0"/>
    <n v="0"/>
    <n v="0"/>
    <n v="0"/>
    <n v="0"/>
    <n v="0"/>
    <n v="0"/>
    <n v="0"/>
    <n v="0"/>
    <n v="0"/>
    <n v="0"/>
    <n v="0"/>
    <n v="0"/>
    <n v="0"/>
    <n v="25"/>
  </r>
  <r>
    <x v="0"/>
    <x v="0"/>
    <s v="MG/LE"/>
    <s v="Leonardo Victoretti  _x000a_SIT-944 351"/>
    <s v="MG/LE"/>
    <s v="Leonardo Victoretti  _x000a_SIT-944 351"/>
    <s v="DGT"/>
    <s v="-"/>
    <m/>
    <s v="GLE-INV-PPE-Aq-Eqp-calibr/gerador-sinais"/>
    <s v="Descrição: MG/LE: Aquisição de (1) Calibrador / Gerador de Sinais._x000a_Referência: Presys modelo Isocal mcs-xv"/>
    <s v="Deficiência no atendimento à demandas de execução de manutenção dos ativos da geração. _x000a_Elevação de índices de indisponibilidade operativa de usinas. _x000a_Penalização por parte de orgão regulador."/>
    <m/>
    <n v="0"/>
    <n v="0"/>
    <n v="0"/>
    <n v="0"/>
    <n v="0"/>
    <n v="0"/>
    <n v="0"/>
    <n v="0"/>
    <n v="0"/>
    <n v="0"/>
    <n v="0"/>
    <n v="0"/>
    <n v="0"/>
    <n v="0"/>
    <n v="0"/>
    <n v="0"/>
    <n v="0"/>
    <n v="0"/>
    <n v="0"/>
    <n v="0"/>
    <n v="0"/>
    <n v="0"/>
    <n v="0"/>
    <n v="0"/>
    <n v="0"/>
    <n v="0"/>
    <n v="0"/>
    <n v="0"/>
    <n v="0"/>
    <n v="0"/>
    <n v="0"/>
    <n v="0"/>
    <n v="0"/>
    <n v="0"/>
    <n v="0"/>
    <n v="0"/>
    <n v="0"/>
    <n v="23"/>
    <n v="23"/>
    <n v="0"/>
    <n v="0"/>
    <n v="0"/>
    <n v="0"/>
    <n v="0"/>
    <n v="0"/>
    <n v="0"/>
    <n v="0"/>
    <n v="0"/>
    <n v="0"/>
    <n v="0"/>
    <n v="0"/>
    <n v="0"/>
    <n v="0"/>
    <n v="0"/>
    <n v="0"/>
    <n v="0"/>
    <n v="0"/>
    <n v="0"/>
    <n v="0"/>
    <n v="0"/>
    <n v="0"/>
    <n v="0"/>
    <n v="0"/>
    <n v="0"/>
    <n v="0"/>
    <n v="23"/>
  </r>
  <r>
    <x v="0"/>
    <x v="0"/>
    <s v="MG/LE"/>
    <s v="Leonardo Victoretti  _x000a_SIT-944 351"/>
    <s v="MG/LE"/>
    <s v="Leonardo Victoretti  _x000a_SIT-944 351"/>
    <s v="DGT"/>
    <s v="-"/>
    <m/>
    <s v="GLE-INV-PPE-Aq-Eqp-osciloscópio-portátil"/>
    <s v="Descrição: MG/LE: Aquisição de (1) Osciloscópio Portátil, 04 canais, isolados._x000a_Referência: Tektronix"/>
    <s v="Deficiência no atendimento à demandas de execução de manutenção dos ativos da geração. _x000a_Elevação de índices de indisponibilidade operativa de usinas. _x000a_Penalização por parte de orgão regulador."/>
    <m/>
    <n v="0"/>
    <n v="0"/>
    <n v="0"/>
    <n v="0"/>
    <n v="0"/>
    <n v="0"/>
    <n v="0"/>
    <n v="0"/>
    <n v="0"/>
    <n v="0"/>
    <n v="0"/>
    <n v="0"/>
    <n v="0"/>
    <n v="0"/>
    <n v="0"/>
    <n v="0"/>
    <n v="0"/>
    <n v="0"/>
    <n v="0"/>
    <n v="0"/>
    <n v="0"/>
    <n v="0"/>
    <n v="0"/>
    <n v="0"/>
    <n v="0"/>
    <n v="0"/>
    <n v="0"/>
    <n v="0"/>
    <n v="0"/>
    <n v="0"/>
    <n v="0"/>
    <n v="0"/>
    <n v="0"/>
    <n v="0"/>
    <n v="0"/>
    <n v="0"/>
    <n v="0"/>
    <n v="20"/>
    <n v="20"/>
    <n v="0"/>
    <n v="0"/>
    <n v="0"/>
    <n v="0"/>
    <n v="0"/>
    <n v="0"/>
    <n v="0"/>
    <n v="0"/>
    <n v="0"/>
    <n v="0"/>
    <n v="0"/>
    <n v="0"/>
    <n v="0"/>
    <n v="0"/>
    <n v="0"/>
    <n v="0"/>
    <n v="0"/>
    <n v="0"/>
    <n v="0"/>
    <n v="0"/>
    <n v="0"/>
    <n v="0"/>
    <n v="0"/>
    <n v="0"/>
    <n v="0"/>
    <n v="0"/>
    <n v="20"/>
  </r>
  <r>
    <x v="0"/>
    <x v="0"/>
    <s v="MG/LE"/>
    <s v="Leonardo Victoretti  _x000a_SIT-944 351"/>
    <s v="MG/LE"/>
    <s v="Leonardo Victoretti  _x000a_SIT-944 351"/>
    <s v="DGT"/>
    <s v="-"/>
    <m/>
    <s v="GLE-INV-PPE Aquisição de equipamento medidor relação transformador_x000a_SAP-IW33-CPDE-1600001866"/>
    <s v="Descrição: MG/LE: Aquisição de (1) Medidor de relação de transformação Trifásico_x000a_Referência: AEMC. Megger TTR 330."/>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
    <m/>
    <n v="0"/>
    <n v="0"/>
    <n v="0"/>
    <n v="0"/>
    <n v="0"/>
    <n v="0"/>
    <n v="0"/>
    <n v="0"/>
    <n v="0"/>
    <n v="0"/>
    <n v="0"/>
    <m/>
    <n v="0"/>
    <n v="0"/>
    <n v="0"/>
    <n v="0"/>
    <n v="0"/>
    <n v="0"/>
    <n v="0"/>
    <n v="20"/>
    <n v="0"/>
    <n v="0"/>
    <n v="0"/>
    <n v="0"/>
    <n v="0"/>
    <n v="20"/>
    <n v="0"/>
    <n v="0"/>
    <n v="0"/>
    <n v="0"/>
    <n v="0"/>
    <n v="0"/>
    <n v="0"/>
    <n v="0"/>
    <n v="0"/>
    <n v="0"/>
    <n v="0"/>
    <n v="0"/>
    <n v="0"/>
    <n v="0"/>
    <n v="0"/>
    <n v="0"/>
    <n v="0"/>
    <n v="0"/>
    <n v="0"/>
    <n v="0"/>
    <n v="0"/>
    <n v="0"/>
    <n v="0"/>
    <n v="0"/>
    <n v="0"/>
    <n v="0"/>
    <n v="0"/>
    <n v="0"/>
    <n v="0"/>
    <n v="0"/>
    <n v="0"/>
    <n v="0"/>
    <n v="0"/>
    <n v="0"/>
    <n v="0"/>
    <n v="0"/>
    <n v="0"/>
    <n v="0"/>
    <n v="0"/>
    <n v="20"/>
  </r>
  <r>
    <x v="0"/>
    <x v="0"/>
    <s v="MG/UT"/>
    <s v="Diego Thadeu 31-3535-7617"/>
    <s v="MG/UT"/>
    <s v="Diego Thadeu 31-3535-7617"/>
    <s v="DGT"/>
    <s v="-"/>
    <m/>
    <s v="Aquisição de 04 Notebooks UTIG"/>
    <s v="Modernização de notebooks já existentes"/>
    <s v="Maior tempo para retorno das unidades geradoras que depende de equipamentos eletronicos que necessitam de notebooks para diagnosticos e manutenção"/>
    <m/>
    <n v="0"/>
    <n v="0"/>
    <n v="0"/>
    <n v="0"/>
    <n v="0"/>
    <n v="0"/>
    <n v="0"/>
    <n v="0"/>
    <n v="0"/>
    <m/>
    <n v="0"/>
    <n v="0"/>
    <n v="0"/>
    <n v="0"/>
    <n v="0"/>
    <n v="0"/>
    <n v="0"/>
    <n v="0"/>
    <n v="0"/>
    <n v="0"/>
    <n v="0"/>
    <n v="0"/>
    <n v="10"/>
    <n v="0"/>
    <n v="0"/>
    <n v="10"/>
    <n v="0"/>
    <n v="0"/>
    <n v="0"/>
    <n v="0"/>
    <n v="0"/>
    <n v="0"/>
    <n v="0"/>
    <n v="0"/>
    <n v="0"/>
    <n v="5"/>
    <n v="0"/>
    <n v="0"/>
    <n v="5"/>
    <n v="0"/>
    <n v="0"/>
    <n v="0"/>
    <n v="0"/>
    <n v="0"/>
    <n v="0"/>
    <n v="0"/>
    <n v="0"/>
    <n v="0"/>
    <n v="5"/>
    <s v=" "/>
    <n v="0"/>
    <n v="5"/>
    <n v="0"/>
    <n v="0"/>
    <n v="0"/>
    <n v="0"/>
    <n v="0"/>
    <n v="0"/>
    <n v="0"/>
    <n v="0"/>
    <n v="0"/>
    <n v="0"/>
    <n v="0"/>
    <n v="0"/>
    <n v="0"/>
    <n v="20"/>
  </r>
  <r>
    <x v="0"/>
    <x v="0"/>
    <s v="PO/MG"/>
    <s v="Jeferson"/>
    <s v="PO/MG"/>
    <s v="Jeferson"/>
    <s v="DGT"/>
    <s v="-"/>
    <m/>
    <s v="Usinas - Aquisição de Transdutor de deslocamento diferencial variável linear (LVDT's de comprimentos diversos)"/>
    <s v="LVDT"/>
    <s v="Falha no diagnostico de equipamentos podendo levar a indisponibilidade operativa e consequente perda de receita da geração"/>
    <m/>
    <m/>
    <m/>
    <m/>
    <m/>
    <m/>
    <m/>
    <m/>
    <m/>
    <m/>
    <m/>
    <m/>
    <m/>
    <n v="0"/>
    <m/>
    <m/>
    <m/>
    <m/>
    <m/>
    <m/>
    <m/>
    <m/>
    <m/>
    <n v="16"/>
    <m/>
    <m/>
    <n v="16"/>
    <n v="0"/>
    <n v="0"/>
    <n v="0"/>
    <n v="0"/>
    <n v="0"/>
    <n v="0"/>
    <n v="0"/>
    <n v="0"/>
    <n v="0"/>
    <m/>
    <n v="0"/>
    <n v="0"/>
    <n v="0"/>
    <n v="0"/>
    <n v="0"/>
    <n v="0"/>
    <n v="0"/>
    <n v="0"/>
    <n v="0"/>
    <n v="0"/>
    <n v="0"/>
    <n v="0"/>
    <n v="0"/>
    <n v="0"/>
    <n v="0"/>
    <n v="0"/>
    <n v="0"/>
    <n v="0"/>
    <n v="0"/>
    <n v="0"/>
    <n v="0"/>
    <n v="0"/>
    <n v="0"/>
    <n v="0"/>
    <n v="0"/>
    <n v="0"/>
    <n v="0"/>
    <n v="0"/>
    <n v="0"/>
    <n v="16"/>
  </r>
  <r>
    <x v="0"/>
    <x v="0"/>
    <s v="MG/LE"/>
    <s v="Leonardo Victoretti  _x000a_SIT-944 351"/>
    <s v="MG/LE"/>
    <s v="Leonardo Victoretti  _x000a_SIT-944 351"/>
    <s v="DGT"/>
    <s v="-"/>
    <m/>
    <s v="GLE-INV-PPE-Aq-Eqp-multímetro-profission"/>
    <s v="Descrição: MG/LE: Aquisição de (5) Multímetros profissionais._x000a_Referência: Fluke"/>
    <s v="Deficiência no atendimento à demandas de execução de manutenção dos ativos da geração. _x000a_"/>
    <m/>
    <n v="0"/>
    <n v="0"/>
    <n v="0"/>
    <n v="0"/>
    <n v="0"/>
    <n v="0"/>
    <n v="0"/>
    <n v="0"/>
    <n v="0"/>
    <n v="0"/>
    <n v="0"/>
    <n v="0"/>
    <n v="0"/>
    <n v="0"/>
    <n v="0"/>
    <n v="0"/>
    <n v="0"/>
    <n v="0"/>
    <n v="0"/>
    <n v="0"/>
    <n v="0"/>
    <n v="0"/>
    <n v="0"/>
    <n v="0"/>
    <n v="0"/>
    <n v="0"/>
    <n v="0"/>
    <n v="0"/>
    <n v="0"/>
    <n v="0"/>
    <n v="0"/>
    <n v="0"/>
    <n v="0"/>
    <n v="0"/>
    <n v="0"/>
    <n v="0"/>
    <n v="0"/>
    <n v="15"/>
    <n v="15"/>
    <n v="0"/>
    <n v="0"/>
    <n v="0"/>
    <n v="0"/>
    <n v="0"/>
    <n v="0"/>
    <n v="0"/>
    <n v="0"/>
    <n v="0"/>
    <n v="0"/>
    <n v="0"/>
    <n v="0"/>
    <n v="0"/>
    <n v="0"/>
    <n v="0"/>
    <n v="0"/>
    <n v="0"/>
    <n v="0"/>
    <n v="0"/>
    <n v="0"/>
    <n v="0"/>
    <n v="0"/>
    <n v="0"/>
    <n v="0"/>
    <n v="0"/>
    <n v="0"/>
    <n v="15"/>
  </r>
  <r>
    <x v="0"/>
    <x v="0"/>
    <s v="MG/LE"/>
    <s v="Leonardo Victoretti  _x000a_SIT-944 351"/>
    <s v="MG/LE"/>
    <s v="Leonardo Victoretti  _x000a_SIT-944 351"/>
    <s v="DGT"/>
    <s v="-"/>
    <m/>
    <s v="GLE-INV-PPE-Aq-Eqp-macaco-mecân-30T"/>
    <s v="Descrição: MG/LE: Aquisição de (2)  Macacos Mêcanicos de 30 Toneladas_x000a_Referência: Guimmy Codigo GJJ3020 JOURNAL JACK._x000a_"/>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
    <m/>
    <n v="0"/>
    <n v="0"/>
    <n v="0"/>
    <n v="0"/>
    <n v="0"/>
    <n v="0"/>
    <n v="0"/>
    <n v="0"/>
    <n v="0"/>
    <n v="0"/>
    <n v="0"/>
    <m/>
    <n v="0"/>
    <n v="0"/>
    <n v="0"/>
    <n v="0"/>
    <n v="0"/>
    <n v="0"/>
    <n v="0"/>
    <n v="0"/>
    <n v="0"/>
    <n v="12.2"/>
    <n v="0"/>
    <n v="0"/>
    <n v="0"/>
    <n v="12.2"/>
    <n v="0"/>
    <n v="0"/>
    <n v="0"/>
    <n v="0"/>
    <n v="0"/>
    <n v="0"/>
    <n v="0"/>
    <n v="0"/>
    <n v="0"/>
    <n v="0"/>
    <n v="0"/>
    <n v="0"/>
    <n v="0"/>
    <n v="0"/>
    <n v="0"/>
    <n v="0"/>
    <n v="0"/>
    <n v="0"/>
    <n v="0"/>
    <n v="0"/>
    <n v="0"/>
    <n v="0"/>
    <n v="0"/>
    <n v="0"/>
    <n v="0"/>
    <n v="0"/>
    <n v="0"/>
    <n v="0"/>
    <n v="0"/>
    <n v="0"/>
    <n v="0"/>
    <n v="0"/>
    <n v="0"/>
    <n v="0"/>
    <n v="0"/>
    <n v="0"/>
    <n v="0"/>
    <n v="0"/>
    <n v="0"/>
    <n v="12.2"/>
  </r>
  <r>
    <x v="0"/>
    <x v="0"/>
    <s v="MG/OE"/>
    <s v="Rangel Araújo F Martins"/>
    <s v="MG/OE"/>
    <s v="Rangel Araújo F Martins"/>
    <s v="DGT"/>
    <s v="-"/>
    <m/>
    <s v="Aquisição de 02 Notebooks - MG/OE"/>
    <s v="Aquisição de 02 Aparelhos Notebooks - MG/OE"/>
    <s v="Impossibilidade de diagnósticos corretos e de ajustes/parametrização de equipamentos eletromecânicos das Usinas."/>
    <m/>
    <m/>
    <m/>
    <m/>
    <m/>
    <m/>
    <m/>
    <m/>
    <m/>
    <m/>
    <m/>
    <m/>
    <m/>
    <n v="0"/>
    <n v="0"/>
    <n v="0"/>
    <n v="0"/>
    <n v="0"/>
    <n v="0"/>
    <n v="0"/>
    <n v="0"/>
    <n v="0"/>
    <n v="0"/>
    <n v="0"/>
    <n v="0"/>
    <n v="0"/>
    <n v="0"/>
    <n v="0"/>
    <n v="0"/>
    <n v="0"/>
    <n v="0"/>
    <n v="0"/>
    <n v="0"/>
    <n v="0"/>
    <n v="0"/>
    <n v="0"/>
    <n v="0"/>
    <n v="10.220000000000001"/>
    <n v="0"/>
    <n v="10.220000000000001"/>
    <n v="0"/>
    <n v="0"/>
    <n v="0"/>
    <n v="0"/>
    <n v="0"/>
    <n v="0"/>
    <n v="0"/>
    <n v="0"/>
    <n v="0"/>
    <n v="0"/>
    <n v="0"/>
    <n v="0"/>
    <n v="0"/>
    <n v="0"/>
    <n v="0"/>
    <n v="0"/>
    <n v="0"/>
    <n v="0"/>
    <n v="0"/>
    <n v="0"/>
    <n v="0"/>
    <n v="0"/>
    <n v="0"/>
    <n v="0"/>
    <n v="0"/>
    <n v="0"/>
    <n v="10.220000000000001"/>
  </r>
  <r>
    <x v="0"/>
    <x v="0"/>
    <s v="MG/SB"/>
    <s v="Luiz Antonio Maia"/>
    <s v="MG/SB"/>
    <s v="Luiz Antonio Maia"/>
    <s v="DGT"/>
    <s v="-"/>
    <m/>
    <s v="Aquisição de 01 Drone + baterias "/>
    <s v="1 Drone + baterias "/>
    <s v="A ausência de inspeção visual afeta diretamente a segurança das barragens "/>
    <m/>
    <m/>
    <m/>
    <m/>
    <m/>
    <m/>
    <m/>
    <m/>
    <m/>
    <m/>
    <m/>
    <m/>
    <n v="0"/>
    <n v="0"/>
    <m/>
    <m/>
    <m/>
    <m/>
    <m/>
    <n v="10"/>
    <m/>
    <m/>
    <m/>
    <m/>
    <m/>
    <m/>
    <n v="10"/>
    <m/>
    <m/>
    <m/>
    <m/>
    <m/>
    <m/>
    <m/>
    <m/>
    <m/>
    <m/>
    <m/>
    <m/>
    <n v="0"/>
    <m/>
    <m/>
    <m/>
    <m/>
    <m/>
    <m/>
    <m/>
    <m/>
    <m/>
    <m/>
    <m/>
    <m/>
    <n v="0"/>
    <m/>
    <m/>
    <m/>
    <m/>
    <m/>
    <m/>
    <m/>
    <m/>
    <m/>
    <m/>
    <m/>
    <m/>
    <n v="0"/>
    <n v="10"/>
  </r>
  <r>
    <x v="0"/>
    <x v="0"/>
    <s v="PO/MG"/>
    <s v="Jeferson"/>
    <s v="PO/MG"/>
    <s v="Jeferson"/>
    <s v="DGT"/>
    <s v="-"/>
    <m/>
    <s v="Aquisição de bomba de pressão"/>
    <s v="Bomba de pressão "/>
    <s v="Falha no diagnostico de equipamentos podendo levar a indisponibilidade operativa e consequente perda de receita da geração"/>
    <m/>
    <m/>
    <m/>
    <m/>
    <m/>
    <n v="10"/>
    <m/>
    <m/>
    <m/>
    <m/>
    <m/>
    <m/>
    <m/>
    <n v="10"/>
    <m/>
    <m/>
    <m/>
    <m/>
    <m/>
    <m/>
    <m/>
    <m/>
    <m/>
    <m/>
    <m/>
    <m/>
    <n v="0"/>
    <n v="0"/>
    <n v="0"/>
    <n v="0"/>
    <n v="0"/>
    <n v="0"/>
    <n v="0"/>
    <n v="0"/>
    <n v="0"/>
    <n v="0"/>
    <n v="0"/>
    <n v="0"/>
    <n v="0"/>
    <n v="0"/>
    <n v="0"/>
    <n v="0"/>
    <n v="0"/>
    <n v="0"/>
    <n v="0"/>
    <n v="0"/>
    <n v="0"/>
    <n v="0"/>
    <n v="0"/>
    <n v="0"/>
    <n v="0"/>
    <n v="0"/>
    <n v="0"/>
    <n v="0"/>
    <n v="0"/>
    <n v="0"/>
    <n v="0"/>
    <n v="0"/>
    <n v="0"/>
    <n v="0"/>
    <n v="0"/>
    <n v="0"/>
    <n v="0"/>
    <n v="0"/>
    <n v="0"/>
    <n v="0"/>
    <n v="10"/>
  </r>
  <r>
    <x v="0"/>
    <x v="0"/>
    <s v="MG/SB"/>
    <s v="Luiz Antonio Maia"/>
    <s v="MG/SB"/>
    <s v="Luiz Antonio Maia"/>
    <s v="DGT"/>
    <s v="-"/>
    <m/>
    <s v="Aquisição de 01 Drone"/>
    <s v="Aquisição de 01 Drone"/>
    <s v="Ausencia de manutenção dos instrumentos de barragem afeta indiretamente a segurança das barragens "/>
    <m/>
    <m/>
    <m/>
    <m/>
    <m/>
    <m/>
    <m/>
    <m/>
    <m/>
    <m/>
    <m/>
    <m/>
    <n v="7"/>
    <n v="7"/>
    <m/>
    <m/>
    <m/>
    <m/>
    <m/>
    <m/>
    <m/>
    <m/>
    <m/>
    <m/>
    <m/>
    <m/>
    <n v="0"/>
    <m/>
    <m/>
    <m/>
    <m/>
    <m/>
    <m/>
    <m/>
    <m/>
    <m/>
    <m/>
    <m/>
    <m/>
    <n v="0"/>
    <m/>
    <m/>
    <m/>
    <m/>
    <m/>
    <m/>
    <m/>
    <m/>
    <m/>
    <m/>
    <m/>
    <m/>
    <n v="0"/>
    <m/>
    <m/>
    <m/>
    <m/>
    <m/>
    <m/>
    <m/>
    <m/>
    <m/>
    <m/>
    <m/>
    <m/>
    <n v="0"/>
    <n v="7"/>
  </r>
  <r>
    <x v="0"/>
    <x v="0"/>
    <s v="MG/CS"/>
    <s v="Mateus Trevisani"/>
    <s v="MG/CS"/>
    <s v="Mateus Trevisani"/>
    <s v="DGT"/>
    <s v="-"/>
    <m/>
    <s v="Instrumentação Elétrica - Osciloscópio"/>
    <s v="Osciloscópio Digital Minipa 60MHz, DC,AC"/>
    <s v="Falhas em equipamentos, manutenção corretiva e descontinuidade de geração."/>
    <m/>
    <m/>
    <m/>
    <m/>
    <m/>
    <m/>
    <m/>
    <m/>
    <m/>
    <m/>
    <m/>
    <m/>
    <m/>
    <n v="0"/>
    <m/>
    <m/>
    <m/>
    <m/>
    <m/>
    <m/>
    <n v="5.8559999999999999"/>
    <m/>
    <m/>
    <m/>
    <m/>
    <m/>
    <n v="5.8559999999999999"/>
    <m/>
    <m/>
    <m/>
    <m/>
    <m/>
    <m/>
    <m/>
    <m/>
    <m/>
    <m/>
    <m/>
    <m/>
    <n v="0"/>
    <m/>
    <m/>
    <m/>
    <m/>
    <m/>
    <m/>
    <m/>
    <m/>
    <m/>
    <m/>
    <m/>
    <m/>
    <n v="0"/>
    <m/>
    <m/>
    <m/>
    <m/>
    <m/>
    <m/>
    <m/>
    <m/>
    <m/>
    <m/>
    <m/>
    <m/>
    <n v="0"/>
    <n v="5.8559999999999999"/>
  </r>
  <r>
    <x v="0"/>
    <x v="0"/>
    <s v="MG/LE"/>
    <s v="Leonardo Victoretti  _x000a_SIT-944 351"/>
    <s v="MG/LE"/>
    <s v="Leonardo Victoretti  _x000a_SIT-944 351"/>
    <s v="DGT"/>
    <s v="-"/>
    <m/>
    <s v="GLE-INV-PPE- Aquisição de equipamento macaco hidraúlico 25T"/>
    <s v="Descrição: MG/LE: Aquisição de (2) Macacos Hidraulicos, simples ação, 25 ton._x000a_Referência: Guimmy modelo GRC 251"/>
    <s v="OBS: Já autorizado na CRCA 085/2016 - Revisão de macro projetos ciclo 2014/2018_x000a_Deficiência no atendimento à demandas de execução de manutenção em equipamentos de usinas._x000a_Elevação de índices de indisponibilidade operativa de usinas._x000a_Não encontrar disponível, no momento da necessidade, o citado equipamento para locação."/>
    <m/>
    <n v="0"/>
    <n v="0"/>
    <n v="0"/>
    <n v="0"/>
    <n v="0"/>
    <n v="0"/>
    <n v="0"/>
    <n v="0"/>
    <n v="0"/>
    <n v="0"/>
    <n v="0"/>
    <m/>
    <n v="0"/>
    <n v="0"/>
    <n v="0"/>
    <n v="0"/>
    <n v="0"/>
    <n v="0"/>
    <n v="0"/>
    <n v="0"/>
    <n v="0"/>
    <n v="4.4000000000000004"/>
    <n v="0"/>
    <n v="0"/>
    <n v="0"/>
    <n v="4.4000000000000004"/>
    <n v="0"/>
    <n v="0"/>
    <n v="0"/>
    <n v="0"/>
    <n v="0"/>
    <n v="0"/>
    <n v="0"/>
    <n v="0"/>
    <n v="0"/>
    <n v="0"/>
    <n v="0"/>
    <n v="0"/>
    <n v="0"/>
    <n v="0"/>
    <n v="0"/>
    <n v="0"/>
    <n v="0"/>
    <n v="0"/>
    <n v="0"/>
    <n v="0"/>
    <n v="0"/>
    <n v="0"/>
    <n v="0"/>
    <n v="0"/>
    <n v="0"/>
    <n v="0"/>
    <n v="0"/>
    <n v="0"/>
    <n v="0"/>
    <n v="0"/>
    <n v="0"/>
    <n v="0"/>
    <n v="0"/>
    <n v="0"/>
    <n v="0"/>
    <n v="0"/>
    <n v="0"/>
    <n v="0"/>
    <n v="0"/>
    <n v="4.4000000000000004"/>
  </r>
  <r>
    <x v="0"/>
    <x v="0"/>
    <s v="MG/SB"/>
    <s v="Luiz Antonio Maia"/>
    <s v="MG/SB"/>
    <s v="Luiz Antonio Maia"/>
    <s v="DGT"/>
    <s v="-"/>
    <m/>
    <s v="Aquisição de 01 bússola de Geólogo"/>
    <s v="1 Bússola"/>
    <s v="Ausencia de manutenção dos instrumentos de barragem afeta indiretamente a segurança das barragens "/>
    <m/>
    <m/>
    <m/>
    <m/>
    <m/>
    <m/>
    <m/>
    <m/>
    <m/>
    <m/>
    <m/>
    <m/>
    <n v="4"/>
    <n v="4"/>
    <m/>
    <m/>
    <m/>
    <m/>
    <m/>
    <m/>
    <m/>
    <m/>
    <m/>
    <m/>
    <m/>
    <m/>
    <n v="0"/>
    <m/>
    <m/>
    <m/>
    <m/>
    <m/>
    <m/>
    <m/>
    <m/>
    <m/>
    <m/>
    <m/>
    <m/>
    <n v="0"/>
    <m/>
    <m/>
    <m/>
    <m/>
    <m/>
    <m/>
    <m/>
    <m/>
    <m/>
    <m/>
    <m/>
    <m/>
    <n v="0"/>
    <m/>
    <m/>
    <m/>
    <m/>
    <m/>
    <m/>
    <m/>
    <m/>
    <m/>
    <m/>
    <m/>
    <m/>
    <n v="0"/>
    <n v="4"/>
  </r>
  <r>
    <x v="0"/>
    <x v="0"/>
    <s v="MG/OE"/>
    <s v="Rangel Araújo F Martins"/>
    <s v="MG/OE"/>
    <s v="Rangel Araújo F Martins"/>
    <s v="DGT"/>
    <s v="-"/>
    <m/>
    <s v="Aquisição de 01 Kit para  montagem de rolamento - MG/OE"/>
    <s v="Aquisição de um Kit para  montagem de rolamento. Ref.: SKF"/>
    <s v="Falha nos processos de montagem de equipamentos eletromecânicos das Usinas."/>
    <m/>
    <m/>
    <m/>
    <m/>
    <m/>
    <m/>
    <m/>
    <m/>
    <m/>
    <m/>
    <m/>
    <m/>
    <m/>
    <n v="0"/>
    <n v="0"/>
    <n v="0"/>
    <n v="0"/>
    <n v="0"/>
    <n v="0"/>
    <n v="0"/>
    <n v="0"/>
    <n v="0"/>
    <n v="0"/>
    <n v="0"/>
    <n v="3.5609999999999999"/>
    <n v="0"/>
    <n v="3.5609999999999999"/>
    <n v="0"/>
    <n v="0"/>
    <n v="0"/>
    <n v="0"/>
    <n v="0"/>
    <n v="0"/>
    <n v="0"/>
    <n v="0"/>
    <n v="0"/>
    <n v="0"/>
    <n v="0"/>
    <n v="0"/>
    <n v="0"/>
    <n v="0"/>
    <n v="0"/>
    <n v="0"/>
    <n v="0"/>
    <n v="0"/>
    <n v="0"/>
    <n v="0"/>
    <n v="0"/>
    <n v="0"/>
    <n v="0"/>
    <n v="0"/>
    <n v="0"/>
    <n v="0"/>
    <n v="0"/>
    <n v="0"/>
    <n v="0"/>
    <n v="0"/>
    <n v="0"/>
    <n v="0"/>
    <n v="0"/>
    <n v="0"/>
    <n v="0"/>
    <n v="0"/>
    <n v="0"/>
    <n v="0"/>
    <n v="0"/>
    <n v="3.5609999999999999"/>
  </r>
  <r>
    <x v="0"/>
    <x v="0"/>
    <s v="MG/LE"/>
    <s v="Leonardo Victoretti  _x000a_SIT-944 351"/>
    <s v="MG/LE"/>
    <s v="Leonardo Victoretti  _x000a_SIT-944 351"/>
    <s v="DGT"/>
    <s v="-"/>
    <m/>
    <s v="GLE-INV-PPE- Aquisição de equipamento macaco hidraúlico 20T"/>
    <s v="Descrição: MG/LE: Aquisição de (2) Macacos hidráulicos de simples ação, vazado, 20 TON. _x000a_Referência: Guimmy modelo GRCH 202."/>
    <s v="OBS: Já autorizado na CRCA 085/2016 - Revisão de macro projetos ciclo 2014/2018_x000a_Deficiência no atendimento à demandas de execução de manutenção em equipamentos de usinas._x000a_Elevação de índices de indisponibilidade operativa de usinas._x000a_Não encontrar disponível, no momento da necessidade, o citado equipamento para locação."/>
    <m/>
    <n v="0"/>
    <n v="0"/>
    <n v="0"/>
    <n v="0"/>
    <n v="0"/>
    <n v="0"/>
    <n v="0"/>
    <n v="0"/>
    <n v="0"/>
    <n v="0"/>
    <n v="0"/>
    <m/>
    <n v="0"/>
    <n v="0"/>
    <n v="0"/>
    <n v="0"/>
    <n v="0"/>
    <n v="0"/>
    <n v="0"/>
    <n v="0"/>
    <n v="0"/>
    <n v="3.2"/>
    <n v="0"/>
    <n v="0"/>
    <n v="0"/>
    <n v="3.2"/>
    <n v="0"/>
    <n v="0"/>
    <n v="0"/>
    <n v="0"/>
    <n v="0"/>
    <n v="0"/>
    <n v="0"/>
    <n v="0"/>
    <n v="0"/>
    <n v="0"/>
    <n v="0"/>
    <n v="0"/>
    <n v="0"/>
    <n v="0"/>
    <n v="0"/>
    <n v="0"/>
    <n v="0"/>
    <n v="0"/>
    <n v="0"/>
    <n v="0"/>
    <n v="0"/>
    <n v="0"/>
    <n v="0"/>
    <n v="0"/>
    <n v="0"/>
    <n v="0"/>
    <n v="0"/>
    <n v="0"/>
    <n v="0"/>
    <n v="0"/>
    <n v="0"/>
    <n v="0"/>
    <n v="0"/>
    <n v="0"/>
    <n v="0"/>
    <n v="0"/>
    <n v="0"/>
    <n v="0"/>
    <n v="0"/>
    <n v="3.2"/>
  </r>
  <r>
    <x v="0"/>
    <x v="0"/>
    <s v="MG/LE"/>
    <s v="Leonardo Victoretti  _x000a_SIT-944 351"/>
    <s v="MG/LE"/>
    <s v="Leonardo Victoretti  _x000a_SIT-944 351"/>
    <s v="DGT"/>
    <s v="-"/>
    <m/>
    <s v="GLE-INV-PPE-Aq-Epq-micrometro-int-tubular"/>
    <s v="Descrição: MG/LE: Aquisição de (1)  Micrômetro Interno Tubular, 50 a 1000 mm 137-204._x000a_Referência: Mitutoyo"/>
    <s v="OBS: Já autorizado na CRCA 085/2016 - Revisão de macro projetos ciclo 2014/2018_x000a_Deficiência no atendimento à demandas de execução de manutenção dos ativos da geração. _x000a_Elevação de índices de indisponibilidade operativa de usinas. _x000a_Penalização por parte de orgão regulador."/>
    <m/>
    <n v="0"/>
    <n v="0"/>
    <n v="0"/>
    <n v="0"/>
    <n v="0"/>
    <n v="0"/>
    <n v="0"/>
    <n v="0"/>
    <n v="0"/>
    <n v="0"/>
    <n v="0"/>
    <m/>
    <n v="0"/>
    <n v="0"/>
    <n v="0"/>
    <n v="0"/>
    <n v="0"/>
    <n v="0"/>
    <n v="0"/>
    <n v="0"/>
    <n v="0"/>
    <n v="3.1"/>
    <n v="0"/>
    <n v="0"/>
    <n v="0"/>
    <n v="3.1"/>
    <n v="0"/>
    <n v="0"/>
    <n v="0"/>
    <n v="0"/>
    <n v="0"/>
    <n v="0"/>
    <n v="0"/>
    <n v="0"/>
    <n v="0"/>
    <n v="0"/>
    <n v="0"/>
    <n v="0"/>
    <n v="0"/>
    <n v="0"/>
    <n v="0"/>
    <n v="0"/>
    <n v="0"/>
    <n v="0"/>
    <n v="0"/>
    <n v="0"/>
    <n v="0"/>
    <n v="0"/>
    <n v="0"/>
    <n v="0"/>
    <n v="0"/>
    <n v="0"/>
    <n v="0"/>
    <n v="0"/>
    <n v="0"/>
    <n v="0"/>
    <n v="0"/>
    <n v="0"/>
    <n v="0"/>
    <n v="0"/>
    <n v="0"/>
    <n v="0"/>
    <n v="0"/>
    <n v="0"/>
    <n v="0"/>
    <n v="3.1"/>
  </r>
  <r>
    <x v="0"/>
    <x v="0"/>
    <s v="MG/LE"/>
    <s v="Leonardo Victoretti  _x000a_SIT-944 351"/>
    <s v="MG/LE"/>
    <s v="Leonardo Victoretti  _x000a_SIT-944 351"/>
    <s v="DGT"/>
    <s v="-"/>
    <m/>
    <s v="GLE-INV-PPE- Aquisição de equipamento talha corrente 3T"/>
    <s v="Descrição: MG/LE: Aquisição de (2) Talhas de Corrente, 3 Ton, 5m de elevação._x000a_Refêrencia: Berg Steel"/>
    <s v="OBS: Já autorizado na CRCA 085/2016 - Revisão de macro projetos ciclo 2014/2018_x000a_Deficiência no atendimento à demandas de execução de manutenção em equipamentos de usinas._x000a_Elevação de índices de indisponibilidade operativa de usinas._x000a_Não encontrar disponível, no momento da necessidade, o citado equipamento para locação."/>
    <m/>
    <n v="0"/>
    <n v="0"/>
    <n v="0"/>
    <n v="0"/>
    <n v="0"/>
    <n v="0"/>
    <n v="0"/>
    <n v="0"/>
    <n v="0"/>
    <n v="0"/>
    <n v="0"/>
    <m/>
    <n v="0"/>
    <n v="0"/>
    <n v="0"/>
    <n v="0"/>
    <n v="0"/>
    <n v="0"/>
    <n v="0"/>
    <n v="0"/>
    <n v="0"/>
    <n v="2.8"/>
    <n v="0"/>
    <n v="0"/>
    <n v="0"/>
    <n v="2.8"/>
    <n v="0"/>
    <n v="0"/>
    <n v="0"/>
    <n v="0"/>
    <n v="0"/>
    <n v="0"/>
    <n v="0"/>
    <n v="0"/>
    <n v="0"/>
    <n v="0"/>
    <n v="0"/>
    <n v="0"/>
    <n v="0"/>
    <n v="0"/>
    <n v="0"/>
    <n v="0"/>
    <n v="0"/>
    <n v="0"/>
    <n v="0"/>
    <n v="0"/>
    <n v="0"/>
    <n v="0"/>
    <n v="0"/>
    <n v="0"/>
    <n v="0"/>
    <n v="0"/>
    <n v="0"/>
    <n v="0"/>
    <n v="0"/>
    <n v="0"/>
    <n v="0"/>
    <n v="0"/>
    <n v="0"/>
    <n v="0"/>
    <n v="0"/>
    <n v="0"/>
    <n v="0"/>
    <n v="0"/>
    <n v="0"/>
    <n v="2.8"/>
  </r>
  <r>
    <x v="0"/>
    <x v="0"/>
    <s v="MG/LE"/>
    <s v="Leonardo Victoretti  _x000a_SIT-944 351"/>
    <s v="MG/LE"/>
    <s v="Leonardo Victoretti  _x000a_SIT-944 351"/>
    <s v="DGT"/>
    <s v="-"/>
    <m/>
    <s v="GLE-INV-PPE- Aquisição de equipamento Clorímetro Digital Portátil "/>
    <s v="Descrição: MG/LE: Aquisição de (1) Clorímetro digital portátil._x000a_Referência: Instrutherm Instrumentos de Medição Ltda - Modelo C-300"/>
    <s v="OBS: Já autorizado na CRCA 085/2016 - Revisão de macro projetos ciclo 2014/2018_x000a_Descumprimento de requisito legal._x000a_Autuação e multa por parte de ógão fiscalizador governamental._x000a_"/>
    <m/>
    <n v="0"/>
    <n v="0"/>
    <n v="0"/>
    <n v="0"/>
    <n v="0"/>
    <n v="0"/>
    <n v="0"/>
    <n v="0"/>
    <n v="0"/>
    <n v="0"/>
    <n v="0"/>
    <m/>
    <n v="0"/>
    <n v="0"/>
    <n v="0"/>
    <n v="0"/>
    <n v="0"/>
    <n v="0"/>
    <n v="0"/>
    <n v="0"/>
    <n v="0"/>
    <n v="2.7"/>
    <n v="0"/>
    <n v="0"/>
    <n v="0"/>
    <n v="2.7"/>
    <n v="0"/>
    <n v="0"/>
    <n v="0"/>
    <n v="0"/>
    <n v="0"/>
    <n v="0"/>
    <n v="0"/>
    <n v="0"/>
    <n v="0"/>
    <n v="0"/>
    <n v="0"/>
    <n v="0"/>
    <n v="0"/>
    <n v="0"/>
    <n v="0"/>
    <n v="0"/>
    <n v="0"/>
    <n v="0"/>
    <n v="0"/>
    <n v="0"/>
    <n v="0"/>
    <n v="0"/>
    <n v="0"/>
    <n v="0"/>
    <n v="0"/>
    <n v="0"/>
    <n v="0"/>
    <n v="0"/>
    <n v="0"/>
    <n v="0"/>
    <n v="0"/>
    <n v="0"/>
    <n v="0"/>
    <n v="0"/>
    <n v="0"/>
    <n v="0"/>
    <n v="0"/>
    <n v="0"/>
    <n v="0"/>
    <n v="2.7"/>
  </r>
  <r>
    <x v="0"/>
    <x v="0"/>
    <s v="MG/LE"/>
    <s v="Leonardo Victoretti  _x000a_SIT-944 351"/>
    <s v="MG/LE"/>
    <s v="Leonardo Victoretti  _x000a_SIT-944 351"/>
    <s v="DGT"/>
    <s v="-"/>
    <m/>
    <s v="GLE-INV-PPE- Aquisição de equipamento macaco hidraúlico 10T"/>
    <s v="Descrição: MG/LE: Aquisição de (2) Macacos Hidráulicos, simples ação, 10 ton. _x000a_Referência: Guimmy modelo GRC 102."/>
    <s v="OBS: Já autorizado na CRCA 085/2016 - Revisão de macro projetos ciclo 2014/2018_x000a_Deficiência no atendimento à demandas de execução de manutenção em equipamentos de usinas._x000a_Elevação de índices de indisponibilidade operativa de usinas._x000a_Não encontrar disponível, no momento da necessidade, o citado equipamento para locação."/>
    <m/>
    <n v="0"/>
    <n v="0"/>
    <n v="0"/>
    <n v="0"/>
    <n v="0"/>
    <n v="0"/>
    <n v="0"/>
    <n v="0"/>
    <n v="0"/>
    <n v="0"/>
    <n v="0"/>
    <m/>
    <n v="0"/>
    <n v="0"/>
    <n v="0"/>
    <n v="0"/>
    <n v="0"/>
    <n v="0"/>
    <n v="0"/>
    <n v="0"/>
    <n v="0"/>
    <n v="2.4"/>
    <n v="0"/>
    <n v="0"/>
    <n v="0"/>
    <n v="2.4"/>
    <n v="0"/>
    <n v="0"/>
    <n v="0"/>
    <n v="0"/>
    <n v="0"/>
    <n v="0"/>
    <n v="0"/>
    <n v="0"/>
    <n v="0"/>
    <n v="0"/>
    <n v="0"/>
    <n v="0"/>
    <n v="0"/>
    <n v="0"/>
    <n v="0"/>
    <n v="0"/>
    <n v="0"/>
    <n v="0"/>
    <n v="0"/>
    <n v="0"/>
    <n v="0"/>
    <n v="0"/>
    <n v="0"/>
    <n v="0"/>
    <n v="0"/>
    <n v="0"/>
    <n v="0"/>
    <n v="0"/>
    <n v="0"/>
    <n v="0"/>
    <n v="0"/>
    <n v="0"/>
    <n v="0"/>
    <n v="0"/>
    <n v="0"/>
    <n v="0"/>
    <n v="0"/>
    <n v="0"/>
    <n v="0"/>
    <n v="2.4"/>
  </r>
  <r>
    <x v="0"/>
    <x v="0"/>
    <s v="MG/LE"/>
    <s v="Leonardo Victoretti  _x000a_SIT-944 351"/>
    <s v="MG/LE"/>
    <s v="Leonardo Victoretti  _x000a_SIT-944 351"/>
    <s v="DGT"/>
    <s v="-"/>
    <m/>
    <s v="GLE-INV-PPE- Aquisição de equipamento bomba manual"/>
    <s v="Descrição: MG/LE: Aquisição de (1) Conjunto bomba manual, acionamento macaco hidraulico._x000a_Referência: Guimmy modelo  GP80C"/>
    <s v="OBS: Já autorizado na CRCA 085/2016 - Revisão de macro projetos ciclo 2014/2018_x000a_Deficiência no atendimento à demandas de execução de manutenção em equipamentos de usinas._x000a_Elevação de índices de indisponibilidade operativa de usinas._x000a_Não encontrar disponível, no momento da necessidade, o citado equipamento para locação."/>
    <m/>
    <n v="0"/>
    <n v="0"/>
    <n v="0"/>
    <n v="0"/>
    <n v="0"/>
    <n v="0"/>
    <n v="0"/>
    <n v="0"/>
    <n v="0"/>
    <n v="0"/>
    <n v="0"/>
    <m/>
    <n v="0"/>
    <n v="0"/>
    <n v="0"/>
    <n v="0"/>
    <n v="0"/>
    <n v="0"/>
    <n v="0"/>
    <n v="0"/>
    <n v="0"/>
    <n v="2.2000000000000002"/>
    <n v="0"/>
    <n v="0"/>
    <n v="0"/>
    <n v="2.2000000000000002"/>
    <n v="0"/>
    <n v="0"/>
    <n v="0"/>
    <n v="0"/>
    <n v="0"/>
    <n v="0"/>
    <n v="0"/>
    <n v="0"/>
    <n v="0"/>
    <n v="0"/>
    <n v="0"/>
    <n v="0"/>
    <n v="0"/>
    <n v="0"/>
    <n v="0"/>
    <n v="0"/>
    <n v="0"/>
    <n v="0"/>
    <n v="0"/>
    <n v="0"/>
    <n v="0"/>
    <n v="0"/>
    <n v="0"/>
    <n v="0"/>
    <n v="0"/>
    <n v="0"/>
    <n v="0"/>
    <n v="0"/>
    <n v="0"/>
    <n v="0"/>
    <n v="0"/>
    <n v="0"/>
    <n v="0"/>
    <n v="0"/>
    <n v="0"/>
    <n v="0"/>
    <n v="0"/>
    <n v="0"/>
    <n v="0"/>
    <n v="2.2000000000000002"/>
  </r>
  <r>
    <x v="0"/>
    <x v="0"/>
    <s v="MG/CS"/>
    <s v="Mateus Trevisani"/>
    <s v="MG/CS"/>
    <s v="Mateus Trevisani"/>
    <s v="DGT"/>
    <s v="-"/>
    <m/>
    <s v="Instrumentação Elétrica - Termômetro"/>
    <s v="Termômetro de Infra Vermelho Visual"/>
    <s v="Falhas em equipamentos, manutenção corretiva e descontinuidade de geração."/>
    <m/>
    <m/>
    <m/>
    <m/>
    <m/>
    <m/>
    <m/>
    <m/>
    <m/>
    <m/>
    <m/>
    <m/>
    <m/>
    <n v="0"/>
    <m/>
    <m/>
    <m/>
    <m/>
    <m/>
    <m/>
    <n v="1.59"/>
    <m/>
    <m/>
    <m/>
    <m/>
    <m/>
    <n v="1.59"/>
    <m/>
    <m/>
    <m/>
    <m/>
    <m/>
    <m/>
    <m/>
    <m/>
    <m/>
    <m/>
    <m/>
    <m/>
    <n v="0"/>
    <m/>
    <m/>
    <m/>
    <m/>
    <m/>
    <m/>
    <m/>
    <m/>
    <m/>
    <m/>
    <m/>
    <m/>
    <n v="0"/>
    <m/>
    <m/>
    <m/>
    <m/>
    <m/>
    <m/>
    <m/>
    <m/>
    <m/>
    <m/>
    <m/>
    <m/>
    <n v="0"/>
    <n v="1.59"/>
  </r>
  <r>
    <x v="0"/>
    <x v="0"/>
    <s v="MG/SB"/>
    <s v="Luiz Antonio Maia"/>
    <s v="MG/SB"/>
    <s v="Luiz Antonio Maia"/>
    <s v="DGT"/>
    <s v="-"/>
    <m/>
    <s v="Aquisição de 01 Compressores de Ar "/>
    <s v="1 Compressores de Ar "/>
    <s v="Ausencia de manutenção dos instrumentos de barragem afeta diretamente a segurança das barragens "/>
    <m/>
    <m/>
    <m/>
    <m/>
    <m/>
    <m/>
    <m/>
    <m/>
    <m/>
    <m/>
    <m/>
    <m/>
    <m/>
    <n v="0"/>
    <m/>
    <m/>
    <m/>
    <m/>
    <m/>
    <n v="1.5"/>
    <m/>
    <m/>
    <m/>
    <m/>
    <m/>
    <m/>
    <n v="1.5"/>
    <m/>
    <m/>
    <m/>
    <m/>
    <m/>
    <m/>
    <m/>
    <m/>
    <m/>
    <m/>
    <m/>
    <m/>
    <n v="0"/>
    <m/>
    <m/>
    <m/>
    <m/>
    <m/>
    <m/>
    <m/>
    <m/>
    <m/>
    <m/>
    <m/>
    <m/>
    <n v="0"/>
    <m/>
    <m/>
    <m/>
    <m/>
    <m/>
    <m/>
    <m/>
    <m/>
    <m/>
    <m/>
    <m/>
    <m/>
    <n v="0"/>
    <n v="1.5"/>
  </r>
  <r>
    <x v="0"/>
    <x v="1"/>
    <s v="GE/IM"/>
    <s v="Samuel Matos"/>
    <s v="GE/IM"/>
    <s v="Samuel Matos"/>
    <s v="DGE"/>
    <s v="-"/>
    <m/>
    <s v="Otimização dos Ativos de Lavras para atendimento da Cemig GT"/>
    <s v="Obras para viabilização da transferência da equipe da MG/CS do imóvel locado da Cemig GT, situado na rua Comendador José Esteves, nº 40, para o imóvel próprio da Cemig D, situado na Rua Chagas Doria, nº 95, atualmente ocupado pela MD/VR, visando à_x000a_rescisão do contrato de locação do imóvel da MG/CS, que possui custo mensal de R$ 9 mil e à otimização da ocupação do imóvel da Cemig D. Serão executadas obras na edificação visando  o adequado funcionamento das atividades das gerências locais."/>
    <s v="Não redução de despesa operacional, relativa à locação de imóvel para a Cemig GT, no município de Lavras."/>
    <m/>
    <m/>
    <m/>
    <m/>
    <m/>
    <m/>
    <m/>
    <m/>
    <m/>
    <m/>
    <m/>
    <m/>
    <n v="50"/>
    <n v="50"/>
    <n v="0"/>
    <n v="634"/>
    <m/>
    <m/>
    <m/>
    <m/>
    <m/>
    <n v="0"/>
    <n v="0"/>
    <n v="0"/>
    <n v="0"/>
    <n v="0"/>
    <n v="634"/>
    <n v="0"/>
    <n v="57"/>
    <n v="0"/>
    <n v="0"/>
    <n v="0"/>
    <n v="0"/>
    <n v="0"/>
    <n v="0"/>
    <n v="0"/>
    <n v="0"/>
    <n v="0"/>
    <n v="0"/>
    <n v="57"/>
    <m/>
    <m/>
    <m/>
    <m/>
    <m/>
    <m/>
    <m/>
    <m/>
    <m/>
    <m/>
    <m/>
    <m/>
    <n v="0"/>
    <m/>
    <m/>
    <m/>
    <m/>
    <m/>
    <m/>
    <m/>
    <m/>
    <m/>
    <m/>
    <m/>
    <m/>
    <n v="0"/>
    <n v="741"/>
  </r>
  <r>
    <x v="0"/>
    <x v="1"/>
    <s v="SC"/>
    <s v="Flávio Henrique Silva Rosário"/>
    <s v="SC"/>
    <s v="Flávio Henrique Silva Rosário"/>
    <s v="DGE"/>
    <s v="-"/>
    <m/>
    <s v="Aquisição de terminal de videoconferência de alta definição"/>
    <s v="Aquisição de sistemas de vídeoconferência para localidades que ainda não o possuem."/>
    <s v="Impossibilidade de conectividade de todas as unidades ao sistema de videoconferência que já dispõem do serviço.                        Impossibilidade para implantação de VC em novas localidades.                               Dificuldade na reposição de equipamentos defeituosos."/>
    <m/>
    <m/>
    <m/>
    <m/>
    <m/>
    <m/>
    <m/>
    <m/>
    <m/>
    <m/>
    <m/>
    <n v="297"/>
    <m/>
    <n v="297"/>
    <m/>
    <m/>
    <m/>
    <m/>
    <m/>
    <m/>
    <m/>
    <m/>
    <m/>
    <m/>
    <m/>
    <m/>
    <n v="0"/>
    <m/>
    <m/>
    <m/>
    <m/>
    <m/>
    <m/>
    <m/>
    <m/>
    <m/>
    <m/>
    <m/>
    <n v="120"/>
    <n v="120"/>
    <m/>
    <m/>
    <m/>
    <m/>
    <m/>
    <m/>
    <m/>
    <m/>
    <m/>
    <m/>
    <m/>
    <n v="203"/>
    <n v="203"/>
    <m/>
    <m/>
    <m/>
    <m/>
    <m/>
    <m/>
    <m/>
    <m/>
    <m/>
    <m/>
    <m/>
    <m/>
    <n v="0"/>
    <n v="620"/>
  </r>
  <r>
    <x v="0"/>
    <x v="1"/>
    <s v="SC"/>
    <s v="Flávio Henrique Silva Rosário"/>
    <s v="SC"/>
    <s v="Flávio Henrique Silva Rosário"/>
    <s v="DGE"/>
    <s v="-"/>
    <m/>
    <s v="Aquisição de Equipamentos de Ar Condicionado G"/>
    <s v="Aquisição de Equipamentos de Ar Condicionado para todo o Estado."/>
    <s v="Dificuldade no fornecimento de aparelhos de ar condicionado para as instalações da Cemig e consequentemente, na garantia da climatização de ambientes conforme a Portaria 3523, de 28/08/1998 do Ministério da Saúde."/>
    <m/>
    <m/>
    <m/>
    <m/>
    <m/>
    <m/>
    <m/>
    <m/>
    <m/>
    <m/>
    <n v="127.5"/>
    <m/>
    <m/>
    <n v="127.5"/>
    <m/>
    <m/>
    <m/>
    <m/>
    <m/>
    <m/>
    <m/>
    <m/>
    <m/>
    <m/>
    <m/>
    <m/>
    <n v="0"/>
    <m/>
    <m/>
    <m/>
    <m/>
    <m/>
    <m/>
    <m/>
    <m/>
    <n v="82"/>
    <m/>
    <m/>
    <m/>
    <n v="82"/>
    <m/>
    <m/>
    <m/>
    <m/>
    <m/>
    <m/>
    <m/>
    <m/>
    <n v="6.5000000000000002E-2"/>
    <m/>
    <m/>
    <m/>
    <n v="6.5000000000000002E-2"/>
    <m/>
    <m/>
    <m/>
    <m/>
    <m/>
    <m/>
    <m/>
    <m/>
    <n v="127.8"/>
    <m/>
    <m/>
    <m/>
    <n v="127.8"/>
    <n v="337.36500000000001"/>
  </r>
  <r>
    <x v="0"/>
    <x v="1"/>
    <s v="GE/IM"/>
    <s v="Evandro Jardim"/>
    <s v="GE/IM"/>
    <s v="Evandro Jardim"/>
    <s v="DGE"/>
    <s v="-"/>
    <m/>
    <s v="Otimização dos Ativos de Ipatinga para atendimento da Cemig GT"/>
    <s v="Execução de obra civil de nova instalação de escritório no imóvel da MT/LE para recebimento do pessoal da MG/LE."/>
    <s v="Não redução de despesa operacional, relativa à locação de imóvel para a Cemig GT, no município de Ipatinga."/>
    <m/>
    <m/>
    <m/>
    <m/>
    <m/>
    <m/>
    <m/>
    <m/>
    <m/>
    <m/>
    <m/>
    <m/>
    <n v="94.416799999999995"/>
    <n v="94.416799999999995"/>
    <m/>
    <m/>
    <m/>
    <m/>
    <m/>
    <m/>
    <m/>
    <m/>
    <m/>
    <m/>
    <m/>
    <m/>
    <n v="0"/>
    <m/>
    <m/>
    <m/>
    <m/>
    <n v="0"/>
    <n v="0"/>
    <n v="0"/>
    <n v="0"/>
    <n v="0"/>
    <n v="0"/>
    <n v="0"/>
    <n v="0"/>
    <n v="0"/>
    <m/>
    <m/>
    <m/>
    <m/>
    <m/>
    <m/>
    <m/>
    <m/>
    <m/>
    <m/>
    <m/>
    <m/>
    <n v="0"/>
    <m/>
    <m/>
    <m/>
    <m/>
    <m/>
    <m/>
    <m/>
    <m/>
    <m/>
    <m/>
    <m/>
    <n v="110.4"/>
    <n v="110.4"/>
    <n v="204.8168"/>
  </r>
  <r>
    <x v="0"/>
    <x v="1"/>
    <s v="SC"/>
    <s v="Rogério Elias"/>
    <s v="SC"/>
    <s v="Rogério Elias"/>
    <s v="DGE"/>
    <s v="-"/>
    <m/>
    <s v="Aquisição de mobiliário para atendimento cliente interno G"/>
    <s v="Aquisição de mobiliário para atender a demandas de reposição por obsolescência ao longo dos 5 anos"/>
    <s v="- Aumento de móveis sucateados;_x000a_- Atraso na execução dos serviços de montagem e desmontagem de mobiliário, comprometendo o planejamento ocupacional;_x000a_- Aumento de reclamações dos clientes;_x000a_- Não cumprimento à Norma Regulamentadora 17, que visa a estabelecer parâmetros que permitam a adaptação das condições de trabalho às características psicofisiológicas dos trabalhadores, de modo a proporcionar um máximo de conforto, segurança e desempenho eficiente. As condições de trabalho incluem aspectos relacionados ao levantamento, transporte e descarga de materiais, ao mobiliário, aos equipamentos e às condições ambientais do posto de trabalho e à própria organização do trabalho. "/>
    <m/>
    <m/>
    <m/>
    <m/>
    <m/>
    <m/>
    <m/>
    <m/>
    <m/>
    <m/>
    <m/>
    <m/>
    <m/>
    <n v="0"/>
    <m/>
    <m/>
    <m/>
    <m/>
    <m/>
    <m/>
    <m/>
    <m/>
    <m/>
    <m/>
    <m/>
    <m/>
    <n v="0"/>
    <m/>
    <m/>
    <m/>
    <m/>
    <m/>
    <m/>
    <m/>
    <m/>
    <m/>
    <m/>
    <m/>
    <m/>
    <n v="0"/>
    <m/>
    <m/>
    <m/>
    <m/>
    <m/>
    <m/>
    <m/>
    <m/>
    <m/>
    <m/>
    <n v="108"/>
    <m/>
    <n v="108"/>
    <m/>
    <m/>
    <m/>
    <m/>
    <m/>
    <m/>
    <m/>
    <m/>
    <m/>
    <m/>
    <n v="92"/>
    <m/>
    <n v="92"/>
    <n v="200"/>
  </r>
  <r>
    <x v="0"/>
    <x v="1"/>
    <s v="SC"/>
    <s v="Flávio Henrique Silva Rosário"/>
    <s v="SC"/>
    <s v="Flávio Henrique Silva Rosário"/>
    <s v="DGE"/>
    <s v="-"/>
    <m/>
    <s v="Aquisição de Equipamentos para cozinhas, refeitórios e restaurantes"/>
    <s v="Aquisição de equipamentos para cozinhas, refeitórios e restaurantes das unidades prediais administrativas da região metropolitana de Belo Horizonte sob gestão da Infraestrutura - SC"/>
    <s v="Insatisfação de empregados por infraestrutura inadequada para sua utilização em horário de almoço; contaminação por oxidação de alimentos armazenados em equipamentos antigos; manutenção muito frequente em equipamentos de destinação doméstica ou antigos utilizados atualmente; alimentos descartados por temperatura do ambiente excessiva; "/>
    <m/>
    <m/>
    <m/>
    <m/>
    <m/>
    <m/>
    <n v="94"/>
    <m/>
    <m/>
    <m/>
    <m/>
    <m/>
    <m/>
    <n v="94"/>
    <m/>
    <m/>
    <m/>
    <m/>
    <m/>
    <m/>
    <m/>
    <m/>
    <m/>
    <m/>
    <m/>
    <m/>
    <n v="0"/>
    <m/>
    <m/>
    <m/>
    <m/>
    <m/>
    <m/>
    <n v="30"/>
    <m/>
    <m/>
    <m/>
    <m/>
    <m/>
    <n v="30"/>
    <m/>
    <m/>
    <m/>
    <m/>
    <m/>
    <m/>
    <m/>
    <m/>
    <m/>
    <m/>
    <m/>
    <m/>
    <n v="0"/>
    <m/>
    <m/>
    <m/>
    <m/>
    <m/>
    <m/>
    <m/>
    <m/>
    <m/>
    <m/>
    <n v="30"/>
    <m/>
    <n v="30"/>
    <n v="154"/>
  </r>
  <r>
    <x v="0"/>
    <x v="1"/>
    <s v="SC"/>
    <s v="Flávio Henrique Silva Rosário"/>
    <s v="SC"/>
    <s v="Flávio Henrique Silva Rosário"/>
    <s v="DGE"/>
    <s v="-"/>
    <m/>
    <s v="Implantação de acesso de segurança para manutenção em prédios da Cemig da Região Metropolitana de BH"/>
    <s v="Contratação de projeto e execução de adequações de segurança para acesso de manutenção em prédios nas unidades AR, CI e SE-NA."/>
    <s v="Sem esses acessos não é possível executar essa manutenção, tendo que contratar equipamentos ou empresas especializadas, pois há risco para quem o executa. E também há o risco do serviço ser feito sem autorização, sem segurança e que aconteça algum incidente."/>
    <m/>
    <m/>
    <m/>
    <m/>
    <m/>
    <m/>
    <m/>
    <m/>
    <n v="62.4"/>
    <m/>
    <m/>
    <m/>
    <m/>
    <n v="62.4"/>
    <m/>
    <m/>
    <m/>
    <m/>
    <m/>
    <m/>
    <m/>
    <m/>
    <m/>
    <m/>
    <m/>
    <m/>
    <n v="0"/>
    <m/>
    <m/>
    <m/>
    <m/>
    <m/>
    <m/>
    <n v="21"/>
    <m/>
    <m/>
    <m/>
    <m/>
    <m/>
    <n v="21"/>
    <m/>
    <m/>
    <m/>
    <m/>
    <m/>
    <n v="44"/>
    <m/>
    <m/>
    <m/>
    <m/>
    <m/>
    <m/>
    <n v="44"/>
    <m/>
    <m/>
    <m/>
    <m/>
    <m/>
    <m/>
    <m/>
    <m/>
    <m/>
    <m/>
    <m/>
    <m/>
    <n v="0"/>
    <n v="127.4"/>
  </r>
  <r>
    <x v="0"/>
    <x v="1"/>
    <s v="SC"/>
    <s v="Ian Garcia"/>
    <s v="SC"/>
    <s v="Ian Garcia"/>
    <s v="DGE"/>
    <s v="-"/>
    <m/>
    <s v="Video Monitoramento Analítico em 12 usinas"/>
    <s v="Instalação de Câmeras  para monitoramento de eventos e ocorrencias no interior das Usinas"/>
    <s v="Inibir invasões, furtos e monitorar o acesso de pessoas na uisnas"/>
    <m/>
    <m/>
    <m/>
    <m/>
    <m/>
    <m/>
    <m/>
    <m/>
    <m/>
    <m/>
    <m/>
    <m/>
    <m/>
    <n v="0"/>
    <m/>
    <m/>
    <m/>
    <m/>
    <m/>
    <m/>
    <m/>
    <m/>
    <m/>
    <m/>
    <m/>
    <m/>
    <n v="0"/>
    <m/>
    <m/>
    <m/>
    <m/>
    <m/>
    <m/>
    <n v="46"/>
    <m/>
    <m/>
    <m/>
    <m/>
    <m/>
    <n v="46"/>
    <m/>
    <m/>
    <m/>
    <m/>
    <m/>
    <m/>
    <m/>
    <m/>
    <m/>
    <m/>
    <m/>
    <m/>
    <n v="0"/>
    <m/>
    <m/>
    <m/>
    <m/>
    <m/>
    <m/>
    <n v="60"/>
    <m/>
    <m/>
    <m/>
    <m/>
    <m/>
    <n v="60"/>
    <n v="106"/>
  </r>
  <r>
    <x v="0"/>
    <x v="1"/>
    <s v="MG/OE"/>
    <s v="Rangel Araújo F Martins"/>
    <s v="MG/OE"/>
    <s v="Rangel Araújo F Martins"/>
    <s v="DGT"/>
    <s v="-"/>
    <m/>
    <s v="Instalação de 01 sistema de vigilancia patrimonial - UHNP"/>
    <s v="Aquisição dos serviços de Instalação de sistema de vigilancia patrimonial para a Usina - UHNP"/>
    <s v="Dificuldade de acompanhamento e confirmação das condições operacionais dos equipamentos eletromecânicos da Usina."/>
    <m/>
    <m/>
    <m/>
    <m/>
    <m/>
    <m/>
    <m/>
    <m/>
    <m/>
    <m/>
    <m/>
    <m/>
    <m/>
    <n v="0"/>
    <n v="0"/>
    <n v="0"/>
    <n v="0"/>
    <n v="0"/>
    <n v="0"/>
    <n v="0"/>
    <n v="0"/>
    <n v="0"/>
    <n v="0"/>
    <n v="0"/>
    <n v="0"/>
    <m/>
    <n v="0"/>
    <n v="0"/>
    <n v="0"/>
    <n v="0"/>
    <n v="0"/>
    <n v="0"/>
    <n v="0"/>
    <n v="0"/>
    <n v="0"/>
    <n v="0"/>
    <n v="50"/>
    <n v="0"/>
    <n v="0"/>
    <n v="50"/>
    <n v="0"/>
    <n v="0"/>
    <n v="0"/>
    <n v="0"/>
    <n v="0"/>
    <n v="0"/>
    <n v="0"/>
    <n v="0"/>
    <n v="0"/>
    <n v="0"/>
    <n v="0"/>
    <n v="0"/>
    <n v="0"/>
    <n v="0"/>
    <n v="0"/>
    <n v="0"/>
    <n v="0"/>
    <n v="0"/>
    <n v="0"/>
    <n v="0"/>
    <n v="0"/>
    <n v="0"/>
    <n v="0"/>
    <n v="0"/>
    <n v="0"/>
    <n v="0"/>
    <n v="50"/>
  </r>
  <r>
    <x v="0"/>
    <x v="1"/>
    <s v="MG/OE"/>
    <s v="Rangel Araújo F Martins"/>
    <s v="MG/OE"/>
    <s v="Rangel Araújo F Martins"/>
    <s v="DGT"/>
    <s v="-"/>
    <m/>
    <s v="Aquisição de 02 Aparelhos de ar condicionado cassete 48000 BTU - UHNP"/>
    <s v="Aquisição de 02 Aparelhos de ar condicionado tipo casete 48000 BTU para sala de reuniões da Usina - UHNP"/>
    <s v="Degradação das condições ergonômicas das áreas das Usinas que concentram um maior números de pessoas por longos períodos de tempo."/>
    <m/>
    <m/>
    <m/>
    <m/>
    <m/>
    <m/>
    <m/>
    <m/>
    <m/>
    <m/>
    <m/>
    <m/>
    <m/>
    <n v="0"/>
    <n v="0"/>
    <n v="0"/>
    <n v="0"/>
    <n v="0"/>
    <n v="0"/>
    <n v="0"/>
    <n v="0"/>
    <n v="0"/>
    <n v="0"/>
    <n v="0"/>
    <n v="0"/>
    <n v="0"/>
    <n v="0"/>
    <n v="0"/>
    <n v="0"/>
    <n v="0"/>
    <n v="0"/>
    <n v="0"/>
    <n v="0"/>
    <n v="0"/>
    <n v="0"/>
    <n v="0"/>
    <n v="0"/>
    <n v="24.189"/>
    <n v="0"/>
    <n v="24.189"/>
    <n v="0"/>
    <n v="0"/>
    <n v="0"/>
    <n v="0"/>
    <n v="0"/>
    <n v="0"/>
    <n v="0"/>
    <n v="0"/>
    <n v="0"/>
    <n v="0"/>
    <n v="0"/>
    <n v="0"/>
    <n v="0"/>
    <n v="0"/>
    <n v="0"/>
    <n v="0"/>
    <n v="0"/>
    <n v="0"/>
    <n v="0"/>
    <n v="0"/>
    <n v="0"/>
    <n v="0"/>
    <n v="0"/>
    <n v="0"/>
    <n v="0"/>
    <n v="0"/>
    <n v="24.189"/>
  </r>
  <r>
    <x v="0"/>
    <x v="1"/>
    <s v="SC"/>
    <s v="Flávio Henrique Silva Rosário"/>
    <s v="SC"/>
    <s v="Flávio Henrique Silva Rosário"/>
    <s v="DGE"/>
    <s v="-"/>
    <m/>
    <s v="Aquisição de Bebedouros G"/>
    <s v="Aquisição de Bebedouros para várias unidades da Cemig."/>
    <s v="Dificuldade no fornecimento de bebedouros para as instalações da Cemig e consequentemente, no fornecimento de água para os funcionários conforme normas regulamentadores."/>
    <m/>
    <m/>
    <m/>
    <m/>
    <m/>
    <m/>
    <m/>
    <m/>
    <m/>
    <m/>
    <n v="5"/>
    <m/>
    <m/>
    <n v="5"/>
    <m/>
    <m/>
    <m/>
    <m/>
    <m/>
    <m/>
    <m/>
    <m/>
    <m/>
    <m/>
    <m/>
    <m/>
    <n v="0"/>
    <m/>
    <m/>
    <m/>
    <m/>
    <m/>
    <m/>
    <m/>
    <m/>
    <n v="5"/>
    <m/>
    <m/>
    <m/>
    <n v="5"/>
    <m/>
    <m/>
    <m/>
    <m/>
    <m/>
    <m/>
    <m/>
    <m/>
    <n v="5"/>
    <m/>
    <m/>
    <m/>
    <n v="5"/>
    <m/>
    <m/>
    <m/>
    <m/>
    <m/>
    <m/>
    <m/>
    <m/>
    <n v="5"/>
    <m/>
    <m/>
    <m/>
    <n v="5"/>
    <n v="20"/>
  </r>
  <r>
    <x v="0"/>
    <x v="1"/>
    <s v="MG/LE"/>
    <s v="Leonardo Victoretti  _x000a_SIT-944 351"/>
    <s v="MG/LE"/>
    <s v="Leonardo Victoretti  _x000a_SIT-944 351"/>
    <s v="DGT"/>
    <s v="-"/>
    <m/>
    <s v="GLE-INV-PPE- Aquisição de 3 ar condicionado "/>
    <s v="Descrição: MG/LE: Aquisição de (3) aparelhos de ar  condcionado, modelo split, piso/teto, 30.000 Btus"/>
    <s v="Aumento do gasto em despesa com manutenção dos aparelhos de ar condicionado existentes._x000a_Ficar com ambiente sem climatização em caso de falha que decrete o final da vida útil do equipamento._x000a_"/>
    <m/>
    <n v="0"/>
    <n v="0"/>
    <n v="0"/>
    <n v="0"/>
    <n v="0"/>
    <n v="0"/>
    <n v="0"/>
    <n v="0"/>
    <n v="0"/>
    <n v="15"/>
    <n v="0"/>
    <n v="0"/>
    <n v="15"/>
    <n v="0"/>
    <n v="0"/>
    <n v="0"/>
    <n v="0"/>
    <n v="0"/>
    <n v="0"/>
    <n v="0"/>
    <m/>
    <n v="0"/>
    <n v="0"/>
    <n v="0"/>
    <n v="0"/>
    <n v="0"/>
    <n v="0"/>
    <n v="0"/>
    <n v="0"/>
    <n v="0"/>
    <n v="0"/>
    <n v="0"/>
    <n v="0"/>
    <n v="0"/>
    <n v="0"/>
    <n v="0"/>
    <n v="0"/>
    <n v="0"/>
    <n v="0"/>
    <n v="0"/>
    <n v="0"/>
    <n v="0"/>
    <n v="0"/>
    <n v="0"/>
    <n v="0"/>
    <n v="0"/>
    <n v="0"/>
    <n v="0"/>
    <n v="0"/>
    <n v="0"/>
    <n v="0"/>
    <n v="0"/>
    <n v="0"/>
    <n v="0"/>
    <n v="0"/>
    <n v="0"/>
    <n v="0"/>
    <n v="0"/>
    <n v="0"/>
    <n v="0"/>
    <n v="0"/>
    <n v="0"/>
    <n v="0"/>
    <n v="0"/>
    <n v="0"/>
    <n v="15"/>
  </r>
  <r>
    <x v="0"/>
    <x v="1"/>
    <s v="MG/LE"/>
    <s v="Leonardo Victoretti  _x000a_SIT-944 351"/>
    <s v="MG/LE"/>
    <s v="Leonardo Victoretti  _x000a_SIT-944 351"/>
    <s v="DGT"/>
    <s v="-"/>
    <m/>
    <s v="GLE-INV-PPE- Aquisição de 1 ar condicionado"/>
    <s v="Descrição: MG/LE: Aquisição de (1) aparelho de ar  condcionado, modelo split, piso/teto, 30.000 Btus"/>
    <s v="OBS: Já autorizado na CRCA 085/2016 - Revisão de macro projetos ciclo 2014/2018_x000a_Aumento do gasto em despesa com manutenção do aparelho de ar condicionado existente._x000a_Ficar com ambiente sem climatização em caso de falha que decrete o final da vida útil do equipamento._x000a_"/>
    <m/>
    <n v="0"/>
    <n v="0"/>
    <n v="0"/>
    <n v="0"/>
    <n v="0"/>
    <n v="0"/>
    <n v="0"/>
    <n v="7"/>
    <n v="0"/>
    <n v="0"/>
    <n v="0"/>
    <n v="0"/>
    <n v="7"/>
    <n v="0"/>
    <n v="0"/>
    <n v="0"/>
    <n v="0"/>
    <n v="0"/>
    <n v="0"/>
    <n v="0"/>
    <n v="0"/>
    <n v="0"/>
    <n v="0"/>
    <n v="0"/>
    <n v="0"/>
    <n v="0"/>
    <n v="0"/>
    <n v="0"/>
    <n v="0"/>
    <n v="0"/>
    <n v="0"/>
    <n v="0"/>
    <n v="0"/>
    <n v="0"/>
    <n v="0"/>
    <n v="0"/>
    <n v="0"/>
    <n v="0"/>
    <n v="0"/>
    <n v="0"/>
    <n v="0"/>
    <n v="0"/>
    <n v="0"/>
    <n v="0"/>
    <n v="0"/>
    <n v="0"/>
    <n v="0"/>
    <n v="0"/>
    <n v="0"/>
    <n v="0"/>
    <n v="0"/>
    <n v="0"/>
    <n v="0"/>
    <n v="0"/>
    <n v="0"/>
    <n v="0"/>
    <n v="0"/>
    <n v="0"/>
    <n v="0"/>
    <n v="0"/>
    <n v="0"/>
    <n v="0"/>
    <n v="0"/>
    <n v="0"/>
    <n v="0"/>
    <n v="7"/>
  </r>
  <r>
    <x v="0"/>
    <x v="1"/>
    <s v="MG/UT"/>
    <s v="Diego Thadeu 31-3535-7617"/>
    <s v="MG/UT"/>
    <s v="Diego Thadeu 31-3535-7617"/>
    <s v="DGT"/>
    <s v="-"/>
    <m/>
    <s v="Aquisição de Ar Condicionado UTIG"/>
    <s v="Substituição de Ar Condiconado"/>
    <s v="Não atendimento a requistos de conforto termico e ruidos para trabalhadores "/>
    <m/>
    <n v="0"/>
    <n v="0"/>
    <n v="0"/>
    <n v="0"/>
    <n v="0"/>
    <n v="0"/>
    <n v="0"/>
    <n v="0"/>
    <n v="0"/>
    <n v="7"/>
    <n v="0"/>
    <n v="0"/>
    <n v="7"/>
    <n v="0"/>
    <n v="0"/>
    <n v="0"/>
    <n v="0"/>
    <n v="0"/>
    <n v="0"/>
    <m/>
    <n v="0"/>
    <n v="0"/>
    <n v="0"/>
    <n v="0"/>
    <n v="0"/>
    <n v="0"/>
    <n v="0"/>
    <n v="0"/>
    <n v="0"/>
    <n v="0"/>
    <n v="0"/>
    <n v="0"/>
    <n v="0"/>
    <n v="0"/>
    <n v="0"/>
    <m/>
    <n v="0"/>
    <n v="0"/>
    <n v="0"/>
    <n v="0"/>
    <n v="0"/>
    <n v="0"/>
    <n v="0"/>
    <n v="0"/>
    <n v="0"/>
    <n v="0"/>
    <n v="0"/>
    <n v="0"/>
    <m/>
    <n v="0"/>
    <n v="0"/>
    <n v="0"/>
    <n v="0"/>
    <n v="0"/>
    <n v="0"/>
    <n v="0"/>
    <n v="0"/>
    <n v="0"/>
    <n v="0"/>
    <n v="0"/>
    <n v="0"/>
    <n v="0"/>
    <n v="0"/>
    <n v="0"/>
    <n v="0"/>
    <n v="7"/>
  </r>
  <r>
    <x v="0"/>
    <x v="1"/>
    <s v="MG/CS"/>
    <s v="Mateus Trevisani"/>
    <s v="MG/CS"/>
    <s v="Mateus Trevisani"/>
    <s v="DGT"/>
    <s v="-"/>
    <m/>
    <s v="Aquisição de Projetor Multimídia MG/CS"/>
    <s v="Aquisição de Projetor Multimídia"/>
    <s v="Nenhum"/>
    <m/>
    <m/>
    <m/>
    <m/>
    <m/>
    <m/>
    <m/>
    <m/>
    <m/>
    <m/>
    <n v="4"/>
    <m/>
    <m/>
    <n v="4"/>
    <m/>
    <m/>
    <m/>
    <m/>
    <m/>
    <m/>
    <m/>
    <m/>
    <m/>
    <m/>
    <m/>
    <m/>
    <n v="0"/>
    <m/>
    <m/>
    <m/>
    <m/>
    <m/>
    <m/>
    <m/>
    <m/>
    <m/>
    <m/>
    <m/>
    <m/>
    <n v="0"/>
    <m/>
    <m/>
    <m/>
    <m/>
    <m/>
    <m/>
    <m/>
    <m/>
    <m/>
    <m/>
    <m/>
    <m/>
    <n v="0"/>
    <m/>
    <m/>
    <m/>
    <m/>
    <m/>
    <m/>
    <m/>
    <m/>
    <m/>
    <m/>
    <m/>
    <m/>
    <n v="0"/>
    <n v="4"/>
  </r>
  <r>
    <x v="0"/>
    <x v="1"/>
    <s v="MG/LE"/>
    <s v="Leonardo Victoretti  _x000a_SIT-944 351"/>
    <s v="MG/LE"/>
    <s v="Leonardo Victoretti  _x000a_SIT-944 351"/>
    <s v="DGT"/>
    <s v="-"/>
    <m/>
    <s v="GLE-INV-PPE- Aquisição de Equipamento projetor multimídia"/>
    <s v="Descrição: MG/LE: Aquisição de Projetor, multimídia, 3200lúmens, contraste 400:1,resolução 1024x768(xga) relação 4:3, painel lcd, matriz ativa, alimentação 127/220v,60hz,c/controle remoto,equipado c/suporte universal fixação ao teto,c/cabeamento interligação."/>
    <s v="Limitação da eficiência das reuniões._x000a_Limitação dissiminação da estratégia coorporativa._x000a_Limitação na eexcução de treinamentos nas sede do MG/LE._x000a_"/>
    <m/>
    <n v="0"/>
    <n v="0"/>
    <n v="0"/>
    <n v="0"/>
    <n v="0"/>
    <n v="0"/>
    <n v="0"/>
    <n v="0"/>
    <n v="0"/>
    <n v="0"/>
    <n v="0"/>
    <n v="4"/>
    <n v="4"/>
    <n v="0"/>
    <n v="0"/>
    <n v="0"/>
    <n v="0"/>
    <n v="0"/>
    <n v="0"/>
    <n v="0"/>
    <n v="0"/>
    <n v="0"/>
    <n v="0"/>
    <n v="0"/>
    <n v="0"/>
    <n v="0"/>
    <n v="0"/>
    <n v="0"/>
    <n v="0"/>
    <n v="0"/>
    <n v="0"/>
    <n v="0"/>
    <n v="0"/>
    <n v="0"/>
    <n v="0"/>
    <n v="0"/>
    <n v="0"/>
    <n v="0"/>
    <n v="0"/>
    <n v="0"/>
    <n v="0"/>
    <n v="0"/>
    <n v="0"/>
    <n v="0"/>
    <n v="0"/>
    <n v="0"/>
    <n v="0"/>
    <n v="0"/>
    <n v="0"/>
    <n v="0"/>
    <n v="0"/>
    <n v="0"/>
    <n v="0"/>
    <n v="0"/>
    <n v="0"/>
    <n v="0"/>
    <n v="0"/>
    <n v="0"/>
    <n v="0"/>
    <n v="0"/>
    <n v="0"/>
    <n v="0"/>
    <n v="0"/>
    <n v="0"/>
    <n v="0"/>
    <n v="4"/>
  </r>
  <r>
    <x v="0"/>
    <x v="1"/>
    <s v="MG/NT"/>
    <s v="Fúlvio Queiroz Barbosa"/>
    <s v="MG/NT"/>
    <s v="Fúlvio Queiroz Barbosa"/>
    <s v="DGT"/>
    <s v="-"/>
    <m/>
    <s v="Atualização do sistema de mídia do Auditório do Centro de Referência."/>
    <s v="Substituição da TV utilizada no Auditório do Centro de Referência da UHE Irapé. "/>
    <s v="Falha e consequente ausencia de equipamento de mídia para apresentação da Usina durante Visitas da Comunidade, Prestadores de Serviço, autoridades, etc."/>
    <m/>
    <m/>
    <m/>
    <m/>
    <m/>
    <m/>
    <m/>
    <m/>
    <m/>
    <m/>
    <n v="3"/>
    <m/>
    <m/>
    <n v="3"/>
    <m/>
    <m/>
    <m/>
    <m/>
    <m/>
    <m/>
    <m/>
    <m/>
    <m/>
    <m/>
    <m/>
    <m/>
    <n v="0"/>
    <m/>
    <m/>
    <m/>
    <m/>
    <m/>
    <m/>
    <m/>
    <m/>
    <m/>
    <m/>
    <m/>
    <m/>
    <n v="0"/>
    <m/>
    <m/>
    <m/>
    <m/>
    <m/>
    <m/>
    <m/>
    <m/>
    <m/>
    <m/>
    <m/>
    <m/>
    <n v="0"/>
    <m/>
    <m/>
    <m/>
    <m/>
    <m/>
    <m/>
    <m/>
    <m/>
    <m/>
    <m/>
    <m/>
    <m/>
    <n v="0"/>
    <n v="3"/>
  </r>
  <r>
    <x v="0"/>
    <x v="1"/>
    <s v="MG/NT"/>
    <s v="Fúlvio Queiroz Barbosa"/>
    <s v="MG/NT"/>
    <s v="Fúlvio Queiroz Barbosa"/>
    <s v="DGT"/>
    <s v="-"/>
    <m/>
    <s v="Aquisição de Projetor Multimidia MG/NT"/>
    <s v="Aquisição de Projetor Multimidia"/>
    <s v="Falha e consequente falta de equipamento para execução de reuniões da equipe local."/>
    <m/>
    <m/>
    <m/>
    <m/>
    <m/>
    <m/>
    <m/>
    <m/>
    <m/>
    <m/>
    <n v="3"/>
    <m/>
    <m/>
    <n v="3"/>
    <m/>
    <m/>
    <m/>
    <m/>
    <m/>
    <m/>
    <m/>
    <m/>
    <m/>
    <m/>
    <m/>
    <m/>
    <n v="0"/>
    <m/>
    <m/>
    <m/>
    <m/>
    <m/>
    <m/>
    <m/>
    <m/>
    <m/>
    <m/>
    <m/>
    <m/>
    <n v="0"/>
    <m/>
    <m/>
    <m/>
    <m/>
    <m/>
    <m/>
    <m/>
    <m/>
    <m/>
    <m/>
    <m/>
    <m/>
    <n v="0"/>
    <m/>
    <m/>
    <m/>
    <m/>
    <m/>
    <m/>
    <m/>
    <m/>
    <m/>
    <m/>
    <m/>
    <m/>
    <n v="0"/>
    <n v="3"/>
  </r>
  <r>
    <x v="0"/>
    <x v="1"/>
    <s v="MG/NT"/>
    <s v="Fúlvio Queiroz Barbosa"/>
    <s v="MG/NT"/>
    <s v="Fúlvio Queiroz Barbosa"/>
    <s v="DGT"/>
    <s v="-"/>
    <m/>
    <s v="Aquisição de Projetor Multimidia MG/NT-1"/>
    <s v="Aquisição de Projetor Multimidia"/>
    <s v="Falha e consequente falta de equipamento para execução de reuniões da equipe local."/>
    <m/>
    <m/>
    <m/>
    <m/>
    <m/>
    <m/>
    <m/>
    <m/>
    <m/>
    <m/>
    <n v="3"/>
    <m/>
    <m/>
    <n v="3"/>
    <m/>
    <m/>
    <m/>
    <m/>
    <m/>
    <m/>
    <m/>
    <m/>
    <m/>
    <m/>
    <m/>
    <m/>
    <n v="0"/>
    <m/>
    <m/>
    <m/>
    <m/>
    <m/>
    <m/>
    <m/>
    <n v="0"/>
    <m/>
    <m/>
    <m/>
    <m/>
    <n v="0"/>
    <m/>
    <m/>
    <m/>
    <m/>
    <m/>
    <m/>
    <m/>
    <m/>
    <m/>
    <m/>
    <m/>
    <m/>
    <n v="0"/>
    <m/>
    <m/>
    <m/>
    <m/>
    <m/>
    <m/>
    <m/>
    <m/>
    <m/>
    <m/>
    <m/>
    <m/>
    <n v="0"/>
    <n v="3"/>
  </r>
  <r>
    <x v="0"/>
    <x v="1"/>
    <s v="MG/LE"/>
    <s v="Leonardo Victoretti  _x000a_SIT-944 351"/>
    <s v="MG/LE"/>
    <s v="Leonardo Victoretti  _x000a_SIT-944 351"/>
    <s v="DGT"/>
    <s v="-"/>
    <m/>
    <s v="GLE-INV-PPE- Aquisição de 2 ar condicionado"/>
    <s v="Descrição: MG/LE: Aquisição de (2) aparelhos de ar  condcionado, modelo parede/janela, 10.000 Btus"/>
    <s v="OBS: Já autorizado na CRCA 085/2016 - Revisão de macro projetos ciclo 2014/2018_x000a_Aumento do gasto em despesa com manutenção dos aparelhos de ar condicionado existentes._x000a_Ficar com ambiente sem climatização em caso de falha que decrete o final da vida útil do equipamento._x000a_"/>
    <m/>
    <n v="0"/>
    <n v="0"/>
    <n v="0"/>
    <n v="0"/>
    <n v="0"/>
    <n v="0"/>
    <n v="0"/>
    <n v="2.6"/>
    <n v="0"/>
    <n v="0"/>
    <n v="0"/>
    <n v="0"/>
    <n v="2.6"/>
    <n v="0"/>
    <n v="0"/>
    <n v="0"/>
    <n v="0"/>
    <n v="0"/>
    <n v="0"/>
    <n v="0"/>
    <n v="0"/>
    <n v="0"/>
    <n v="0"/>
    <n v="0"/>
    <n v="0"/>
    <n v="0"/>
    <n v="0"/>
    <n v="0"/>
    <n v="0"/>
    <n v="0"/>
    <n v="0"/>
    <n v="0"/>
    <n v="0"/>
    <n v="0"/>
    <n v="0"/>
    <n v="0"/>
    <n v="0"/>
    <n v="0"/>
    <n v="0"/>
    <n v="0"/>
    <n v="0"/>
    <n v="0"/>
    <n v="0"/>
    <n v="0"/>
    <n v="0"/>
    <n v="0"/>
    <n v="0"/>
    <n v="0"/>
    <n v="0"/>
    <n v="0"/>
    <n v="0"/>
    <n v="0"/>
    <n v="0"/>
    <n v="0"/>
    <n v="0"/>
    <n v="0"/>
    <n v="0"/>
    <n v="0"/>
    <n v="0"/>
    <n v="0"/>
    <n v="0"/>
    <n v="0"/>
    <n v="0"/>
    <n v="0"/>
    <n v="0"/>
    <n v="2.6"/>
  </r>
  <r>
    <x v="0"/>
    <x v="1"/>
    <s v="MG/LE"/>
    <s v="Leonardo Victoretti  _x000a_SIT-944 351"/>
    <s v="MG/LE"/>
    <s v="Leonardo Victoretti  _x000a_SIT-944 351"/>
    <s v="DGT"/>
    <s v="-"/>
    <m/>
    <s v="HSU-INV-PPE- Aquisição de refrigerador vertical 280L"/>
    <s v="Descrição: UHSU: Aquisição de (1) refrigerador vertical 280 litros. OBS: DEMANDA REPETITIVA_x000a_"/>
    <s v="OBS: Já autorizado na CRCA 085/2016 - Revisão de macro projetos ciclo 2014/2018_x000a_Penalização por em fiscalização do MTb. _x000a_Danos a saúde do empregado._x000a_Dano intangível a imagem da CEMIG. "/>
    <m/>
    <n v="0"/>
    <n v="0"/>
    <n v="0"/>
    <n v="0"/>
    <n v="0"/>
    <n v="0"/>
    <n v="0"/>
    <n v="0"/>
    <n v="0"/>
    <n v="0"/>
    <n v="0"/>
    <n v="1.5"/>
    <n v="1.5"/>
    <n v="0"/>
    <n v="0"/>
    <n v="0"/>
    <n v="0"/>
    <n v="0"/>
    <n v="0"/>
    <n v="0"/>
    <n v="0"/>
    <n v="0"/>
    <n v="0"/>
    <n v="0"/>
    <n v="0"/>
    <n v="0"/>
    <n v="0"/>
    <n v="0"/>
    <n v="0"/>
    <n v="0"/>
    <n v="0"/>
    <n v="0"/>
    <n v="0"/>
    <n v="0"/>
    <n v="0"/>
    <n v="0"/>
    <n v="0"/>
    <n v="0"/>
    <n v="0"/>
    <n v="0"/>
    <n v="0"/>
    <n v="0"/>
    <n v="0"/>
    <n v="0"/>
    <n v="0"/>
    <n v="0"/>
    <n v="0"/>
    <n v="0"/>
    <n v="0"/>
    <n v="0"/>
    <n v="0"/>
    <n v="0"/>
    <n v="0"/>
    <n v="0"/>
    <n v="0"/>
    <n v="0"/>
    <n v="0"/>
    <n v="0"/>
    <n v="0"/>
    <n v="0"/>
    <n v="0"/>
    <n v="0"/>
    <n v="0"/>
    <n v="0"/>
    <n v="0"/>
    <n v="1.5"/>
  </r>
  <r>
    <x v="0"/>
    <x v="1"/>
    <s v="MG/LE"/>
    <s v="Leonardo Victoretti  _x000a_SIT-944 351"/>
    <s v="MG/LE"/>
    <s v="Leonardo Victoretti  _x000a_SIT-944 351"/>
    <s v="DGT"/>
    <s v="-"/>
    <m/>
    <s v="HSU-INV-PPE- Aquisição de ar condicionado"/>
    <s v="Descrição: UHSU: Aquisição de (1) aparelho de ar  condcionado, modelo janela, 10.000 Btus"/>
    <s v="OBS: Já autorizado na CRCA 085/2016 - Revisão de macro projetos ciclo 2014/2018_x000a_Aumento do gasto em despesa com manutenção do aparelho de ar condicionado existente._x000a_Ficar com ambiente sem climatização em caso de falha que decrete o final da vida útil do equipamento._x000a_"/>
    <m/>
    <n v="0"/>
    <n v="0"/>
    <n v="0"/>
    <n v="0"/>
    <n v="0"/>
    <n v="0"/>
    <n v="0"/>
    <n v="1.3"/>
    <n v="0"/>
    <n v="0"/>
    <n v="0"/>
    <n v="0"/>
    <n v="1.3"/>
    <n v="0"/>
    <n v="0"/>
    <n v="0"/>
    <n v="0"/>
    <n v="0"/>
    <n v="0"/>
    <n v="0"/>
    <n v="0"/>
    <n v="0"/>
    <n v="0"/>
    <n v="0"/>
    <n v="0"/>
    <n v="0"/>
    <n v="0"/>
    <n v="0"/>
    <n v="0"/>
    <n v="0"/>
    <n v="0"/>
    <n v="0"/>
    <n v="0"/>
    <n v="0"/>
    <n v="0"/>
    <n v="0"/>
    <n v="0"/>
    <n v="0"/>
    <n v="0"/>
    <n v="0"/>
    <n v="0"/>
    <n v="0"/>
    <n v="0"/>
    <n v="0"/>
    <n v="0"/>
    <n v="0"/>
    <n v="0"/>
    <n v="0"/>
    <n v="0"/>
    <n v="0"/>
    <n v="0"/>
    <n v="0"/>
    <n v="0"/>
    <n v="0"/>
    <n v="0"/>
    <n v="0"/>
    <n v="0"/>
    <n v="0"/>
    <n v="0"/>
    <n v="0"/>
    <n v="0"/>
    <n v="0"/>
    <n v="0"/>
    <n v="0"/>
    <n v="0"/>
    <n v="1.3"/>
  </r>
  <r>
    <x v="0"/>
    <x v="2"/>
    <s v="TI/TC"/>
    <s v="Francisco Elson"/>
    <s v="TI/TC"/>
    <s v="Francisco Elson"/>
    <s v="DGE"/>
    <s v="NA"/>
    <m/>
    <s v="Redes Ópticas da Geradora"/>
    <s v="Construção de Redes Ópticas da Geradora para interligação ao backbone de comunicação"/>
    <s v="Perda de comunicação por falta de alimentação comercial, penalidades previstas em contrato"/>
    <m/>
    <n v="0"/>
    <n v="0"/>
    <n v="0"/>
    <n v="0"/>
    <n v="0"/>
    <n v="29.25"/>
    <n v="0"/>
    <n v="0"/>
    <n v="0"/>
    <n v="0"/>
    <n v="0"/>
    <n v="0"/>
    <n v="29.25"/>
    <n v="0"/>
    <n v="0"/>
    <n v="0"/>
    <n v="0"/>
    <n v="0"/>
    <n v="0"/>
    <n v="0"/>
    <n v="0"/>
    <n v="0"/>
    <n v="0"/>
    <n v="0"/>
    <n v="16"/>
    <n v="16"/>
    <n v="0"/>
    <n v="0"/>
    <n v="0"/>
    <n v="0"/>
    <n v="0"/>
    <n v="0"/>
    <n v="0"/>
    <n v="0"/>
    <n v="0"/>
    <n v="0"/>
    <n v="0"/>
    <n v="30"/>
    <n v="30"/>
    <n v="0"/>
    <n v="0"/>
    <n v="0"/>
    <n v="0"/>
    <n v="0"/>
    <n v="0"/>
    <n v="0"/>
    <n v="0"/>
    <n v="0"/>
    <n v="0"/>
    <n v="0"/>
    <n v="49.5"/>
    <n v="49.5"/>
    <n v="0"/>
    <n v="0"/>
    <n v="0"/>
    <n v="0"/>
    <n v="0"/>
    <n v="0"/>
    <n v="0"/>
    <n v="0"/>
    <n v="0"/>
    <n v="0"/>
    <n v="0"/>
    <n v="42.5"/>
    <n v="42.5"/>
    <n v="167.25"/>
  </r>
  <r>
    <x v="0"/>
    <x v="3"/>
    <s v="TI/IO"/>
    <s v="Carlos Araújo"/>
    <s v="TI/IO"/>
    <s v="Carlos Araújo"/>
    <s v="DGE"/>
    <s v="TI00917"/>
    <m/>
    <s v="Modernização do Parque Microinformática (CORPORATIVO) G"/>
    <s v="Atualização do parque de microinformática mediante aquisição de microcomputadores, notebooks, Ultrabooks, dispositivos móveis etc. para atender a política de substituição de 20% ao ano. Desempenho, incompatibilidade, segurança, aumento do custo de despesas, perda de produtividade. Obsolescencia de eqpto."/>
    <s v="-"/>
    <m/>
    <n v="0"/>
    <n v="0"/>
    <n v="0"/>
    <n v="0"/>
    <n v="0"/>
    <n v="0"/>
    <n v="0"/>
    <n v="0"/>
    <n v="0"/>
    <n v="0"/>
    <n v="0"/>
    <n v="0"/>
    <n v="0"/>
    <n v="0"/>
    <n v="0"/>
    <n v="351.9"/>
    <n v="0"/>
    <n v="0"/>
    <n v="0"/>
    <n v="0"/>
    <n v="0"/>
    <n v="0"/>
    <n v="0"/>
    <n v="0"/>
    <n v="0"/>
    <n v="351.9"/>
    <n v="0"/>
    <n v="0"/>
    <n v="0"/>
    <n v="0"/>
    <n v="0"/>
    <n v="0"/>
    <n v="0"/>
    <n v="214.7"/>
    <n v="0"/>
    <n v="0"/>
    <n v="0"/>
    <n v="0"/>
    <n v="214.7"/>
    <n v="0"/>
    <n v="0"/>
    <n v="0"/>
    <n v="0"/>
    <n v="0"/>
    <n v="0"/>
    <n v="0"/>
    <n v="51.5"/>
    <n v="0"/>
    <n v="0"/>
    <n v="0"/>
    <n v="0"/>
    <n v="51.5"/>
    <n v="0"/>
    <n v="0"/>
    <n v="0"/>
    <n v="0"/>
    <n v="0"/>
    <n v="0"/>
    <n v="0"/>
    <n v="278.5"/>
    <n v="0"/>
    <n v="0"/>
    <n v="0"/>
    <n v="0"/>
    <n v="278.5"/>
    <n v="896.6"/>
  </r>
  <r>
    <x v="0"/>
    <x v="3"/>
    <s v="MG/SB"/>
    <s v="Franco Menho Silva"/>
    <s v="MG/SB"/>
    <s v="Franco Menho Silva"/>
    <s v="DGT"/>
    <s v="NA"/>
    <m/>
    <s v="Aquisição de 15 tablets "/>
    <s v="Aquisição de 15 tablets para atendimento e utilização do Sistema especialista de gestão de emergências; treinamentos e simulados relacionados ao Plano de Atendimento de Emergência (PAE); leitura de instrumentação de auscultação de barragens; vistorias de segurança de barragens. "/>
    <s v="-"/>
    <m/>
    <n v="0"/>
    <n v="0"/>
    <n v="0"/>
    <n v="0"/>
    <n v="0"/>
    <n v="58.6"/>
    <n v="0"/>
    <n v="0"/>
    <n v="0"/>
    <n v="0"/>
    <n v="0"/>
    <n v="0"/>
    <n v="58.6"/>
    <n v="0"/>
    <n v="0"/>
    <n v="0"/>
    <n v="0"/>
    <n v="0"/>
    <n v="0"/>
    <n v="0"/>
    <n v="0"/>
    <n v="0"/>
    <n v="0"/>
    <n v="0"/>
    <n v="0"/>
    <n v="0"/>
    <n v="0"/>
    <n v="0"/>
    <n v="0"/>
    <n v="0"/>
    <n v="0"/>
    <n v="0"/>
    <n v="0"/>
    <n v="0"/>
    <n v="0"/>
    <n v="0"/>
    <n v="0"/>
    <n v="0"/>
    <n v="0"/>
    <n v="0"/>
    <n v="0"/>
    <n v="0"/>
    <n v="0"/>
    <n v="0"/>
    <n v="0"/>
    <n v="0"/>
    <n v="0"/>
    <n v="0"/>
    <n v="0"/>
    <n v="0"/>
    <n v="0"/>
    <n v="0"/>
    <n v="0"/>
    <n v="0"/>
    <n v="0"/>
    <n v="0"/>
    <n v="0"/>
    <n v="0"/>
    <n v="0"/>
    <n v="0"/>
    <n v="0"/>
    <n v="0"/>
    <n v="0"/>
    <n v="0"/>
    <n v="0"/>
    <n v="58.6"/>
  </r>
  <r>
    <x v="0"/>
    <x v="4"/>
    <s v="TI/IO"/>
    <s v="Carlos Araújo"/>
    <s v="TI/IO"/>
    <s v="Carlos Araújo"/>
    <s v="DGE"/>
    <s v="TI01415"/>
    <m/>
    <s v="Licenciamento Microsoft"/>
    <s v="Licenciamento Microsoft visando manter atualizada todas as versões de software Microsoft instalados na Empresa de forma a garantir a disponibilidade e a segurança das informações."/>
    <s v="-"/>
    <m/>
    <n v="0"/>
    <n v="0"/>
    <n v="0"/>
    <n v="0"/>
    <n v="0"/>
    <n v="0"/>
    <n v="0"/>
    <n v="300"/>
    <n v="0"/>
    <n v="0"/>
    <n v="0"/>
    <n v="0"/>
    <n v="300"/>
    <n v="0"/>
    <n v="0"/>
    <n v="0"/>
    <n v="0"/>
    <n v="0"/>
    <n v="0"/>
    <n v="0"/>
    <n v="300"/>
    <n v="0"/>
    <n v="0"/>
    <n v="0"/>
    <n v="0"/>
    <n v="300"/>
    <n v="0"/>
    <n v="0"/>
    <n v="0"/>
    <n v="0"/>
    <n v="0"/>
    <n v="0"/>
    <n v="0"/>
    <n v="310"/>
    <n v="0"/>
    <n v="0"/>
    <n v="0"/>
    <n v="0"/>
    <n v="310"/>
    <n v="0"/>
    <n v="0"/>
    <n v="0"/>
    <n v="0"/>
    <n v="0"/>
    <n v="0"/>
    <n v="0"/>
    <n v="300"/>
    <n v="0"/>
    <n v="0"/>
    <n v="0"/>
    <n v="0"/>
    <n v="300"/>
    <n v="0"/>
    <n v="0"/>
    <n v="0"/>
    <n v="0"/>
    <n v="0"/>
    <n v="0"/>
    <n v="0"/>
    <n v="289.39999999999998"/>
    <n v="0"/>
    <n v="0"/>
    <n v="0"/>
    <n v="0"/>
    <n v="289.39999999999998"/>
    <n v="1499.4"/>
  </r>
  <r>
    <x v="0"/>
    <x v="4"/>
    <s v="PO/PE"/>
    <s v="Ivan Sérgio Carneiro"/>
    <s v="PO/PE"/>
    <s v="Ivan Sérgio Carneiro"/>
    <s v="DGT"/>
    <s v="NA"/>
    <m/>
    <s v="Aquisição de Produtos OSISoft (PI System)"/>
    <m/>
    <m/>
    <m/>
    <n v="0"/>
    <n v="0"/>
    <n v="400"/>
    <n v="0"/>
    <n v="0"/>
    <n v="0"/>
    <n v="0"/>
    <n v="0"/>
    <n v="0"/>
    <n v="0"/>
    <n v="0"/>
    <n v="0"/>
    <n v="400"/>
    <n v="0"/>
    <n v="0"/>
    <m/>
    <n v="0"/>
    <n v="0"/>
    <n v="250"/>
    <n v="0"/>
    <n v="0"/>
    <n v="0"/>
    <n v="0"/>
    <n v="0"/>
    <n v="0"/>
    <n v="250"/>
    <n v="0"/>
    <n v="0"/>
    <n v="0"/>
    <n v="0"/>
    <n v="0"/>
    <n v="250"/>
    <n v="0"/>
    <n v="0"/>
    <n v="0"/>
    <n v="0"/>
    <n v="0"/>
    <n v="0"/>
    <n v="250"/>
    <n v="0"/>
    <n v="0"/>
    <n v="0"/>
    <n v="0"/>
    <n v="0"/>
    <n v="0"/>
    <n v="0"/>
    <n v="0"/>
    <n v="0"/>
    <n v="0"/>
    <n v="0"/>
    <n v="0"/>
    <n v="0"/>
    <n v="0"/>
    <n v="0"/>
    <n v="0"/>
    <n v="0"/>
    <n v="0"/>
    <n v="0"/>
    <n v="0"/>
    <n v="0"/>
    <n v="0"/>
    <n v="0"/>
    <n v="0"/>
    <n v="0"/>
    <n v="0"/>
    <n v="900"/>
  </r>
  <r>
    <x v="0"/>
    <x v="4"/>
    <s v="TI/SI"/>
    <s v="Álisson Costa"/>
    <s v="TI/SI"/>
    <s v="Álisson Costa"/>
    <s v="DGE"/>
    <s v="TI00218"/>
    <m/>
    <s v="Licenciamento de Softwares (Oracle)"/>
    <s v="Renovação do licenciamento Oracle UDD, que foi celebrado em 2012 e vence em 2015, quando necessita ser renovado."/>
    <s v="Falta de suporte e incompatibilidade do produtos com o sistema operacional nos servidores de produção da Cemig."/>
    <m/>
    <n v="0"/>
    <m/>
    <n v="119.11"/>
    <n v="0"/>
    <n v="0"/>
    <n v="0"/>
    <n v="0"/>
    <n v="0"/>
    <n v="0"/>
    <n v="0"/>
    <n v="0"/>
    <n v="30.790000000000006"/>
    <n v="149.9"/>
    <n v="0"/>
    <n v="150"/>
    <n v="0"/>
    <n v="0"/>
    <n v="0"/>
    <n v="0"/>
    <n v="0"/>
    <n v="0"/>
    <n v="0"/>
    <n v="0"/>
    <n v="0"/>
    <n v="0"/>
    <n v="150"/>
    <n v="0"/>
    <n v="180"/>
    <n v="0"/>
    <n v="0"/>
    <n v="0"/>
    <n v="0"/>
    <n v="0"/>
    <n v="0"/>
    <n v="0"/>
    <n v="0"/>
    <n v="0"/>
    <n v="0"/>
    <n v="180"/>
    <n v="0"/>
    <n v="210"/>
    <n v="0"/>
    <n v="0"/>
    <n v="0"/>
    <n v="0"/>
    <n v="0"/>
    <n v="0"/>
    <n v="0"/>
    <n v="0"/>
    <n v="0"/>
    <n v="0"/>
    <n v="210"/>
    <n v="0"/>
    <n v="210"/>
    <n v="0"/>
    <n v="0"/>
    <n v="0"/>
    <n v="0"/>
    <n v="0"/>
    <n v="0"/>
    <n v="0"/>
    <n v="0"/>
    <n v="0"/>
    <n v="0"/>
    <n v="210"/>
    <n v="899.9"/>
  </r>
  <r>
    <x v="0"/>
    <x v="4"/>
    <s v="TI/SI"/>
    <s v="Álisson Costa"/>
    <s v="TI/SI"/>
    <s v="Álisson Costa"/>
    <s v="DGE"/>
    <s v="NA"/>
    <m/>
    <s v="Licenciamento HEXAGON"/>
    <s v="Atualização da plataforma de software da Hexagon, que atende os projetos e sistemas de geoprocessamento e de gerenciamento eletrônico de documentos."/>
    <s v="Envelhecimento do parque de software existente na empresa; Falta de suporte para o uso dos produtos e a resolução de problemas; Degradação do ambiente e limitação da performance."/>
    <m/>
    <n v="0"/>
    <n v="0"/>
    <n v="0"/>
    <n v="0"/>
    <n v="0"/>
    <n v="0"/>
    <n v="0"/>
    <n v="0"/>
    <n v="0"/>
    <n v="0"/>
    <n v="0"/>
    <n v="0"/>
    <n v="0"/>
    <n v="0"/>
    <n v="0"/>
    <n v="0"/>
    <n v="0"/>
    <n v="0"/>
    <n v="0"/>
    <n v="0"/>
    <n v="0"/>
    <n v="0"/>
    <n v="0"/>
    <n v="0"/>
    <n v="0"/>
    <n v="0"/>
    <n v="0"/>
    <n v="335"/>
    <n v="0"/>
    <n v="0"/>
    <n v="0"/>
    <n v="0"/>
    <n v="0"/>
    <n v="0"/>
    <n v="0"/>
    <m/>
    <n v="0"/>
    <n v="0"/>
    <n v="335"/>
    <n v="0"/>
    <n v="335"/>
    <n v="0"/>
    <n v="0"/>
    <n v="0"/>
    <n v="0"/>
    <n v="0"/>
    <n v="0"/>
    <n v="0"/>
    <n v="0"/>
    <n v="0"/>
    <n v="0"/>
    <n v="335"/>
    <n v="0"/>
    <n v="0"/>
    <n v="0"/>
    <n v="0"/>
    <n v="0"/>
    <n v="0"/>
    <n v="0"/>
    <n v="0"/>
    <n v="0"/>
    <n v="0"/>
    <n v="0"/>
    <n v="0"/>
    <n v="0"/>
    <n v="670"/>
  </r>
  <r>
    <x v="0"/>
    <x v="4"/>
    <s v="MG/SB"/>
    <s v="Diego Balbi"/>
    <s v="MG/SB"/>
    <s v="Diego Balbi"/>
    <s v="DGE"/>
    <s v="TI02216"/>
    <m/>
    <s v="Upgrade do Software Inspetor"/>
    <s v="Upgrade em software de Sistema de Segurança de Barragens e Manutenção Civil"/>
    <s v="Se o sistema não for atualizado, podemos não ter equipe técnica qualificada para corrigir futuros problemas, devido à arquitetura de software e hardware antiga usada pelo mesmo."/>
    <m/>
    <n v="0"/>
    <m/>
    <n v="250"/>
    <n v="120"/>
    <n v="119.50985"/>
    <n v="0"/>
    <n v="0"/>
    <n v="0"/>
    <n v="0"/>
    <n v="0"/>
    <n v="0"/>
    <n v="0"/>
    <n v="489.50985000000003"/>
    <n v="0"/>
    <n v="0"/>
    <n v="0"/>
    <n v="0"/>
    <n v="0"/>
    <n v="0"/>
    <n v="0"/>
    <n v="0"/>
    <n v="0"/>
    <n v="0"/>
    <n v="0"/>
    <n v="0"/>
    <n v="0"/>
    <n v="0"/>
    <n v="0"/>
    <n v="0"/>
    <n v="0"/>
    <n v="0"/>
    <n v="0"/>
    <n v="0"/>
    <n v="0"/>
    <n v="0"/>
    <n v="0"/>
    <n v="0"/>
    <n v="0"/>
    <n v="0"/>
    <n v="0"/>
    <n v="0"/>
    <n v="0"/>
    <n v="0"/>
    <n v="0"/>
    <n v="0"/>
    <n v="0"/>
    <n v="0"/>
    <n v="0"/>
    <n v="0"/>
    <n v="0"/>
    <n v="0"/>
    <n v="0"/>
    <n v="0"/>
    <n v="0"/>
    <n v="0"/>
    <n v="0"/>
    <n v="0"/>
    <n v="0"/>
    <n v="0"/>
    <n v="0"/>
    <n v="0"/>
    <n v="0"/>
    <n v="0"/>
    <n v="0"/>
    <n v="0"/>
    <n v="489.50985000000003"/>
  </r>
  <r>
    <x v="0"/>
    <x v="4"/>
    <s v="TI/SI"/>
    <s v="Alexsandro Teixeira Gomes"/>
    <s v="TI/SI"/>
    <s v="Alexsandro Teixeira Gomes"/>
    <s v="DGE"/>
    <s v="NA"/>
    <m/>
    <s v="Aquisição SIGGA Brizzo"/>
    <m/>
    <m/>
    <m/>
    <n v="0"/>
    <n v="0"/>
    <n v="0"/>
    <n v="0"/>
    <n v="0"/>
    <n v="0"/>
    <n v="0"/>
    <n v="163"/>
    <n v="0"/>
    <n v="0"/>
    <n v="0"/>
    <n v="0"/>
    <n v="163"/>
    <n v="0"/>
    <n v="163"/>
    <n v="0"/>
    <n v="0"/>
    <n v="0"/>
    <n v="0"/>
    <n v="0"/>
    <n v="0"/>
    <n v="0"/>
    <n v="0"/>
    <n v="0"/>
    <n v="0"/>
    <n v="163"/>
    <n v="0"/>
    <n v="0"/>
    <n v="0"/>
    <n v="0"/>
    <n v="0"/>
    <n v="0"/>
    <n v="0"/>
    <n v="0"/>
    <n v="0"/>
    <n v="0"/>
    <n v="0"/>
    <n v="0"/>
    <n v="0"/>
    <n v="0"/>
    <n v="0"/>
    <n v="0"/>
    <n v="0"/>
    <n v="0"/>
    <n v="0"/>
    <n v="0"/>
    <n v="0"/>
    <n v="0"/>
    <n v="0"/>
    <n v="0"/>
    <n v="0"/>
    <n v="0"/>
    <n v="0"/>
    <n v="0"/>
    <n v="0"/>
    <n v="0"/>
    <n v="0"/>
    <n v="0"/>
    <n v="0"/>
    <n v="0"/>
    <n v="0"/>
    <n v="0"/>
    <n v="0"/>
    <n v="0"/>
    <n v="0"/>
    <n v="326"/>
  </r>
  <r>
    <x v="0"/>
    <x v="4"/>
    <s v="PO/MT"/>
    <s v="Adriana de Castro Passos Martins"/>
    <s v="PO/MT"/>
    <s v="Adriana de Castro Passos Martins"/>
    <s v="DGT"/>
    <s v="NA"/>
    <m/>
    <s v="Upgrade do Sistema SMO - Laboratório de Óleos"/>
    <s v="Atualização do sistema de análises físico químicas da Cemig - SMO usado no laboratório de óleos"/>
    <s v="Aumento da obsolescência do sistema "/>
    <m/>
    <n v="0"/>
    <n v="0"/>
    <n v="0"/>
    <n v="0"/>
    <n v="0"/>
    <n v="0"/>
    <n v="0"/>
    <n v="0"/>
    <n v="0"/>
    <n v="0"/>
    <n v="0"/>
    <n v="0"/>
    <n v="0"/>
    <n v="0"/>
    <n v="0"/>
    <n v="0"/>
    <n v="0"/>
    <n v="0"/>
    <n v="0"/>
    <n v="0"/>
    <n v="0"/>
    <n v="0"/>
    <n v="0"/>
    <n v="0"/>
    <n v="0"/>
    <n v="0"/>
    <n v="0"/>
    <n v="0"/>
    <n v="0"/>
    <n v="0"/>
    <n v="0"/>
    <n v="0"/>
    <n v="0"/>
    <n v="0"/>
    <n v="0"/>
    <n v="0"/>
    <n v="0"/>
    <n v="0"/>
    <n v="0"/>
    <n v="0"/>
    <n v="0"/>
    <n v="103"/>
    <n v="0"/>
    <n v="0"/>
    <n v="0"/>
    <n v="0"/>
    <n v="0"/>
    <n v="0"/>
    <n v="0"/>
    <n v="0"/>
    <n v="0"/>
    <n v="103"/>
    <n v="0"/>
    <n v="0"/>
    <n v="122"/>
    <n v="0"/>
    <n v="0"/>
    <n v="0"/>
    <n v="0"/>
    <n v="0"/>
    <n v="0"/>
    <n v="0"/>
    <n v="0"/>
    <n v="0"/>
    <n v="122"/>
    <n v="225"/>
  </r>
  <r>
    <x v="0"/>
    <x v="4"/>
    <s v="TI/IO"/>
    <s v="Carlos Araújo"/>
    <s v="TI/IO"/>
    <s v="Carlos Araújo"/>
    <s v="DGE"/>
    <s v="NA"/>
    <m/>
    <s v="Aquisição/atualização de Servidores x86 "/>
    <s v="Aquisição/atualização de Servidores x86 para suportar o crescimento vegetativo das diversas aplicações, possibilitando a disponibilidade de infraestrutura de processamento para atender as aplicações atuais, como Correio Eletrônico, Servidores de Arquivos, Internet, Intranet, Portal de Compras, GPJuri, Impressão, Bancos de Dados SQL, entre outras e novas aplicações."/>
    <s v="-"/>
    <m/>
    <n v="0"/>
    <n v="0"/>
    <n v="0"/>
    <n v="0"/>
    <n v="0"/>
    <n v="0"/>
    <n v="0"/>
    <n v="0"/>
    <n v="0"/>
    <n v="0"/>
    <n v="0"/>
    <n v="0"/>
    <n v="0"/>
    <n v="0"/>
    <n v="0"/>
    <n v="0"/>
    <n v="0"/>
    <n v="0"/>
    <n v="0"/>
    <n v="0"/>
    <n v="0"/>
    <n v="81"/>
    <n v="0"/>
    <n v="0"/>
    <n v="0"/>
    <n v="81"/>
    <n v="0"/>
    <n v="0"/>
    <n v="0"/>
    <n v="0"/>
    <n v="0"/>
    <n v="0"/>
    <n v="0"/>
    <n v="0"/>
    <n v="0"/>
    <n v="0"/>
    <n v="0"/>
    <n v="0"/>
    <n v="0"/>
    <n v="0"/>
    <n v="0"/>
    <n v="0"/>
    <n v="0"/>
    <n v="0"/>
    <n v="0"/>
    <n v="0"/>
    <n v="0"/>
    <n v="0"/>
    <n v="0"/>
    <n v="0"/>
    <n v="0"/>
    <n v="0"/>
    <n v="0"/>
    <n v="0"/>
    <n v="0"/>
    <n v="0"/>
    <n v="0"/>
    <n v="0"/>
    <n v="0"/>
    <n v="0"/>
    <n v="0"/>
    <n v="0"/>
    <n v="142"/>
    <n v="0"/>
    <n v="142"/>
    <n v="223"/>
  </r>
  <r>
    <x v="0"/>
    <x v="4"/>
    <s v="PO/MG"/>
    <s v="Antônio Carlos Arantes"/>
    <s v="PO/MG"/>
    <s v="Antônio Carlos Arantes"/>
    <s v="DGT"/>
    <s v="NA"/>
    <m/>
    <s v="Novo SIGO (Escopo reduzido)"/>
    <s v="Upgrade SIGO - Sistema de Informação da Operação"/>
    <s v="Falha grave no software que pode acarretar a perda de controle da operação e histórico de intervenções das unidades geradoras da Cemig"/>
    <m/>
    <n v="0"/>
    <n v="0"/>
    <n v="0"/>
    <n v="0"/>
    <n v="0"/>
    <n v="0"/>
    <n v="0"/>
    <n v="0"/>
    <n v="0"/>
    <n v="0"/>
    <n v="0"/>
    <n v="0"/>
    <n v="0"/>
    <n v="0"/>
    <n v="0"/>
    <n v="0"/>
    <n v="0"/>
    <n v="0"/>
    <n v="0"/>
    <n v="0"/>
    <n v="0"/>
    <n v="0"/>
    <n v="0"/>
    <n v="0"/>
    <n v="0"/>
    <n v="0"/>
    <n v="0"/>
    <n v="0"/>
    <n v="0"/>
    <n v="0"/>
    <n v="0"/>
    <n v="0"/>
    <n v="0"/>
    <n v="0"/>
    <n v="0"/>
    <n v="0"/>
    <n v="0"/>
    <n v="0"/>
    <n v="0"/>
    <n v="0"/>
    <n v="0"/>
    <n v="175"/>
    <n v="0"/>
    <n v="0"/>
    <n v="0"/>
    <n v="0"/>
    <n v="0"/>
    <n v="0"/>
    <n v="0"/>
    <n v="0"/>
    <n v="0"/>
    <n v="175"/>
    <n v="0"/>
    <n v="0"/>
    <n v="0"/>
    <n v="0"/>
    <n v="0"/>
    <n v="0"/>
    <n v="0"/>
    <n v="0"/>
    <n v="0"/>
    <n v="0"/>
    <n v="0"/>
    <n v="0"/>
    <n v="0"/>
    <n v="175"/>
  </r>
  <r>
    <x v="0"/>
    <x v="4"/>
    <s v="TI/RT"/>
    <s v="Heberte Faria"/>
    <s v="TI/RT"/>
    <s v="Heberte Faria"/>
    <s v="DGE"/>
    <s v="TI01115"/>
    <m/>
    <s v="HP SERVICE MANAGER"/>
    <s v="Renovação das licenças do software HP SERVICE MANAGER."/>
    <s v="-"/>
    <m/>
    <n v="0"/>
    <n v="0"/>
    <n v="0"/>
    <n v="0"/>
    <n v="0"/>
    <n v="0"/>
    <n v="0"/>
    <n v="0"/>
    <n v="0"/>
    <n v="0"/>
    <n v="0"/>
    <n v="0"/>
    <n v="0"/>
    <n v="0"/>
    <n v="0"/>
    <n v="0"/>
    <n v="0"/>
    <n v="0"/>
    <n v="0"/>
    <n v="150"/>
    <n v="0"/>
    <n v="0"/>
    <n v="0"/>
    <n v="0"/>
    <n v="0"/>
    <n v="150"/>
    <n v="0"/>
    <n v="0"/>
    <n v="0"/>
    <n v="0"/>
    <n v="0"/>
    <n v="0"/>
    <n v="0"/>
    <n v="0"/>
    <n v="0"/>
    <n v="0"/>
    <n v="0"/>
    <n v="0"/>
    <n v="0"/>
    <n v="0"/>
    <n v="0"/>
    <n v="0"/>
    <n v="0"/>
    <n v="0"/>
    <n v="0"/>
    <n v="0"/>
    <n v="0"/>
    <n v="0"/>
    <n v="0"/>
    <n v="0"/>
    <n v="0"/>
    <n v="0"/>
    <n v="0"/>
    <n v="0"/>
    <n v="0"/>
    <n v="0"/>
    <n v="0"/>
    <n v="0"/>
    <n v="0"/>
    <n v="0"/>
    <n v="0"/>
    <n v="0"/>
    <n v="0"/>
    <n v="0"/>
    <n v="0"/>
    <n v="150"/>
  </r>
  <r>
    <x v="0"/>
    <x v="4"/>
    <s v="PO/PE"/>
    <s v="Pedro Alberto Castello Branco Resende"/>
    <s v="PO/PE"/>
    <s v="Pedro Alberto Castello Branco Resende"/>
    <s v="DGT"/>
    <s v="NA"/>
    <m/>
    <s v="Infraestrutura de Comunicação para o Plano de Ações Emergências - PAE em Usinas da Geração Cemig GT"/>
    <s v="Software a ser desenvolvido por empresa de TI e tem como produto um aplicativo para Celular que relacione com os COMPDECs( Defesa Civil dos municípios) e Comunidades do entorno dos empreendimentos( barragens)."/>
    <s v="Além da não conformidade legal, envolve riscos de falha de comunicação para a comunidade e Defesa Civil."/>
    <m/>
    <n v="0"/>
    <n v="0"/>
    <n v="0"/>
    <n v="0"/>
    <n v="0"/>
    <n v="0"/>
    <n v="0"/>
    <n v="16"/>
    <n v="16"/>
    <n v="20"/>
    <n v="20"/>
    <n v="62"/>
    <n v="134"/>
    <n v="0"/>
    <n v="0"/>
    <n v="0"/>
    <n v="0"/>
    <n v="0"/>
    <n v="0"/>
    <n v="0"/>
    <n v="0"/>
    <n v="0"/>
    <n v="0"/>
    <n v="0"/>
    <n v="0"/>
    <n v="0"/>
    <n v="0"/>
    <n v="0"/>
    <n v="0"/>
    <n v="0"/>
    <n v="0"/>
    <n v="0"/>
    <n v="0"/>
    <n v="0"/>
    <n v="0"/>
    <n v="0"/>
    <n v="0"/>
    <n v="0"/>
    <n v="0"/>
    <n v="0"/>
    <n v="0"/>
    <n v="0"/>
    <n v="0"/>
    <n v="0"/>
    <n v="0"/>
    <n v="0"/>
    <n v="0"/>
    <n v="0"/>
    <n v="0"/>
    <n v="0"/>
    <n v="0"/>
    <n v="0"/>
    <n v="0"/>
    <n v="0"/>
    <n v="0"/>
    <n v="0"/>
    <n v="0"/>
    <n v="0"/>
    <n v="0"/>
    <n v="0"/>
    <n v="0"/>
    <n v="0"/>
    <n v="0"/>
    <n v="0"/>
    <n v="0"/>
    <n v="134"/>
  </r>
  <r>
    <x v="0"/>
    <x v="4"/>
    <s v="EP/IN"/>
    <s v="Débora Alvarenga"/>
    <s v="EP/IN"/>
    <s v="Débora Alvarenga"/>
    <s v="DGT"/>
    <s v="NA"/>
    <m/>
    <s v="Aplicativo para Tramitação de Documentos  (processo de Engenharia do proprietário - Customização GEDEX)"/>
    <s v="Aplicativo para Tramitação de Documentação Técnica "/>
    <s v="Impactos em claims contratuais, cronogramas de obras e rotinas da Engenharia de G e T. "/>
    <m/>
    <n v="0"/>
    <n v="0"/>
    <n v="20"/>
    <n v="20"/>
    <n v="24"/>
    <n v="12"/>
    <n v="12"/>
    <n v="37"/>
    <n v="0"/>
    <n v="0"/>
    <n v="0"/>
    <n v="0"/>
    <n v="125"/>
    <n v="0"/>
    <m/>
    <m/>
    <m/>
    <m/>
    <m/>
    <m/>
    <m/>
    <m/>
    <n v="0"/>
    <n v="0"/>
    <n v="0"/>
    <n v="0"/>
    <n v="0"/>
    <n v="0"/>
    <n v="0"/>
    <n v="0"/>
    <n v="0"/>
    <n v="0"/>
    <n v="0"/>
    <n v="0"/>
    <n v="0"/>
    <n v="0"/>
    <n v="0"/>
    <n v="0"/>
    <n v="0"/>
    <n v="0"/>
    <n v="0"/>
    <n v="0"/>
    <n v="0"/>
    <n v="0"/>
    <n v="0"/>
    <n v="0"/>
    <n v="0"/>
    <n v="0"/>
    <n v="0"/>
    <n v="0"/>
    <n v="0"/>
    <n v="0"/>
    <n v="0"/>
    <n v="0"/>
    <n v="0"/>
    <n v="0"/>
    <n v="0"/>
    <n v="0"/>
    <n v="0"/>
    <n v="0"/>
    <n v="0"/>
    <n v="0"/>
    <n v="0"/>
    <n v="0"/>
    <n v="0"/>
    <n v="125"/>
  </r>
  <r>
    <x v="0"/>
    <x v="4"/>
    <s v="PO/MG"/>
    <s v="Antônio Carlos Arantes"/>
    <s v="PO/MG"/>
    <s v="Antônio Carlos Arantes"/>
    <s v="DGT"/>
    <s v="NA"/>
    <m/>
    <s v="Aquisição software de Confiabilidade (RENO, Lambdapredict, DOE e RGA)"/>
    <s v="Software de Confiabilidade"/>
    <s v="Falha no diagnostico e priorização de investimentos em equipamentos da geração, podendo levar a indisponibilidade operativa e consequente perda de receita da geração"/>
    <m/>
    <n v="0"/>
    <n v="0"/>
    <n v="0"/>
    <n v="0"/>
    <n v="69"/>
    <n v="0"/>
    <n v="0"/>
    <n v="0"/>
    <n v="0"/>
    <n v="0"/>
    <n v="0"/>
    <n v="0"/>
    <n v="69"/>
    <n v="0"/>
    <n v="44"/>
    <n v="0"/>
    <n v="0"/>
    <n v="0"/>
    <n v="0"/>
    <n v="0"/>
    <n v="0"/>
    <n v="0"/>
    <n v="0"/>
    <n v="0"/>
    <n v="0"/>
    <n v="44"/>
    <n v="0"/>
    <n v="0"/>
    <n v="0"/>
    <n v="0"/>
    <n v="0"/>
    <n v="0"/>
    <n v="0"/>
    <n v="0"/>
    <n v="0"/>
    <n v="0"/>
    <n v="0"/>
    <n v="0"/>
    <n v="0"/>
    <n v="0"/>
    <n v="0"/>
    <n v="0"/>
    <n v="0"/>
    <n v="0"/>
    <n v="0"/>
    <n v="0"/>
    <n v="0"/>
    <n v="0"/>
    <n v="0"/>
    <n v="0"/>
    <n v="0"/>
    <n v="0"/>
    <n v="0"/>
    <n v="0"/>
    <n v="0"/>
    <n v="0"/>
    <n v="0"/>
    <n v="0"/>
    <n v="0"/>
    <n v="0"/>
    <n v="0"/>
    <n v="0"/>
    <n v="0"/>
    <n v="0"/>
    <n v="0"/>
    <n v="113"/>
  </r>
  <r>
    <x v="0"/>
    <x v="4"/>
    <s v="PO/MG"/>
    <s v="Antônio Carlos Arantes"/>
    <s v="PO/MG"/>
    <s v="Antônio Carlos Arantes"/>
    <s v="DGT"/>
    <s v="NA"/>
    <m/>
    <s v="Desenvolvimento de software de diagnóstico e planejamento de investimento de Geração"/>
    <m/>
    <m/>
    <m/>
    <n v="0"/>
    <n v="0"/>
    <n v="0"/>
    <n v="0"/>
    <n v="0"/>
    <n v="0"/>
    <n v="0"/>
    <n v="0"/>
    <n v="0"/>
    <n v="0"/>
    <n v="0"/>
    <n v="0"/>
    <n v="0"/>
    <n v="0"/>
    <n v="0"/>
    <n v="0"/>
    <n v="0"/>
    <n v="0"/>
    <n v="0"/>
    <n v="0"/>
    <n v="0"/>
    <n v="0"/>
    <n v="0"/>
    <n v="0"/>
    <n v="0"/>
    <n v="0"/>
    <n v="0"/>
    <n v="0"/>
    <n v="0"/>
    <n v="0"/>
    <n v="0"/>
    <n v="100"/>
    <n v="0"/>
    <n v="0"/>
    <n v="0"/>
    <n v="0"/>
    <n v="0"/>
    <n v="0"/>
    <n v="100"/>
    <n v="0"/>
    <n v="0"/>
    <n v="0"/>
    <n v="0"/>
    <n v="0"/>
    <n v="0"/>
    <n v="0"/>
    <n v="0"/>
    <n v="0"/>
    <n v="0"/>
    <n v="0"/>
    <n v="0"/>
    <n v="0"/>
    <n v="0"/>
    <n v="0"/>
    <n v="0"/>
    <n v="0"/>
    <n v="0"/>
    <n v="0"/>
    <n v="0"/>
    <n v="0"/>
    <n v="0"/>
    <n v="0"/>
    <n v="0"/>
    <n v="0"/>
    <n v="0"/>
    <n v="100"/>
  </r>
  <r>
    <x v="0"/>
    <x v="4"/>
    <s v="MG/SB"/>
    <s v="JOHNNY SOUZA ANDRADE"/>
    <s v="MG/SB"/>
    <s v="JOHNNY SOUZA ANDRADE"/>
    <s v="DGT"/>
    <s v="NA"/>
    <m/>
    <s v="Upgrade/atualização do software Geo-slope 2012"/>
    <s v="Upgrade Software Geo-slope"/>
    <s v="Falha grave no software que pode acarretar a perda de controle do monitoramento da Segurança em Barragens das usinas da Cemig"/>
    <m/>
    <n v="0"/>
    <n v="0"/>
    <n v="0"/>
    <n v="0"/>
    <n v="0"/>
    <n v="0"/>
    <n v="0"/>
    <n v="0"/>
    <n v="0"/>
    <n v="0"/>
    <n v="0"/>
    <n v="0"/>
    <n v="0"/>
    <n v="0"/>
    <n v="0"/>
    <n v="0"/>
    <n v="0"/>
    <n v="0"/>
    <n v="0"/>
    <n v="0"/>
    <n v="0"/>
    <n v="0"/>
    <n v="0"/>
    <n v="0"/>
    <n v="0"/>
    <n v="0"/>
    <n v="0"/>
    <n v="0"/>
    <n v="0"/>
    <n v="0"/>
    <n v="0"/>
    <n v="35"/>
    <n v="0"/>
    <n v="0"/>
    <n v="0"/>
    <n v="0"/>
    <n v="0"/>
    <n v="0"/>
    <n v="35"/>
    <n v="0"/>
    <n v="0"/>
    <n v="0"/>
    <n v="0"/>
    <n v="0"/>
    <n v="0"/>
    <n v="0"/>
    <n v="0"/>
    <n v="0"/>
    <n v="0"/>
    <n v="0"/>
    <n v="0"/>
    <n v="0"/>
    <n v="0"/>
    <n v="0"/>
    <n v="0"/>
    <n v="0"/>
    <n v="0"/>
    <n v="0"/>
    <n v="0"/>
    <n v="0"/>
    <n v="0"/>
    <n v="0"/>
    <n v="0"/>
    <n v="0"/>
    <n v="0"/>
    <n v="35"/>
  </r>
  <r>
    <x v="0"/>
    <x v="4"/>
    <s v="MG/LE"/>
    <s v="Leonardo Victoretti  _x000a_SIT-944 351"/>
    <s v="MG/LE"/>
    <s v="Leonardo Victoretti  _x000a_SIT-944 351"/>
    <s v="DGT"/>
    <s v="NA"/>
    <m/>
    <s v="GLE-INV-PPE-Aq-software-ElipseE3Studio"/>
    <s v="Descrição: MG/LE: Aquisição de (1) software supervisório Elipse E3 Studio com chave de engenharia._x000a_"/>
    <s v="OBS: Já autorizado na CRCA 085/2016 - Revisão de macro projetos ciclo 2014/2018_x000a_Deficiência no atendimento à situações de falha em sistemas supervisórios de operação de usinas, com interferência negativa na comunicação de dados operativos relacionados à teleassistência de usinas pelo COS-CEMIG, e COR-ONS._x000a_Penalização por parte de orgão regulador."/>
    <m/>
    <n v="0"/>
    <n v="0"/>
    <n v="0"/>
    <n v="0"/>
    <n v="0"/>
    <n v="0"/>
    <n v="0"/>
    <n v="30"/>
    <n v="0"/>
    <n v="0"/>
    <n v="0"/>
    <n v="0"/>
    <n v="30"/>
    <n v="0"/>
    <n v="0"/>
    <n v="0"/>
    <n v="0"/>
    <n v="0"/>
    <n v="0"/>
    <n v="0"/>
    <n v="0"/>
    <n v="0"/>
    <n v="0"/>
    <n v="0"/>
    <n v="0"/>
    <n v="0"/>
    <n v="0"/>
    <n v="0"/>
    <n v="0"/>
    <n v="0"/>
    <n v="0"/>
    <n v="0"/>
    <n v="0"/>
    <n v="0"/>
    <n v="0"/>
    <n v="0"/>
    <n v="0"/>
    <n v="0"/>
    <n v="0"/>
    <n v="0"/>
    <n v="0"/>
    <n v="0"/>
    <n v="0"/>
    <n v="0"/>
    <n v="0"/>
    <n v="0"/>
    <n v="0"/>
    <n v="0"/>
    <n v="0"/>
    <n v="0"/>
    <n v="0"/>
    <n v="0"/>
    <n v="0"/>
    <n v="0"/>
    <n v="0"/>
    <n v="0"/>
    <n v="0"/>
    <n v="0"/>
    <n v="0"/>
    <n v="0"/>
    <n v="0"/>
    <n v="0"/>
    <n v="0"/>
    <n v="0"/>
    <n v="0"/>
    <n v="30"/>
  </r>
  <r>
    <x v="0"/>
    <x v="4"/>
    <s v="MG/OE"/>
    <s v="Ronnie de Lima Diniz"/>
    <s v="MG/OE"/>
    <s v="Ronnie de Lima Diniz"/>
    <s v="DGT"/>
    <s v="NA"/>
    <m/>
    <s v="Licença do software Logic Linx Hardkey"/>
    <s v="Aquisição de Hardkey software Logic Linx"/>
    <s v="Falha no diagnostico e priorização de investimentos em equipamentos da geração, podendo levar a indisponibilidade operativa e consequente perda de receita da geração"/>
    <m/>
    <n v="0"/>
    <n v="0"/>
    <n v="0"/>
    <n v="0"/>
    <n v="0"/>
    <n v="0"/>
    <n v="0"/>
    <n v="26"/>
    <n v="0"/>
    <n v="0"/>
    <n v="0"/>
    <n v="0"/>
    <n v="26"/>
    <n v="0"/>
    <n v="0"/>
    <n v="0"/>
    <n v="0"/>
    <n v="0"/>
    <n v="0"/>
    <n v="0"/>
    <n v="0"/>
    <n v="0"/>
    <n v="0"/>
    <n v="0"/>
    <n v="0"/>
    <n v="0"/>
    <n v="0"/>
    <n v="0"/>
    <n v="0"/>
    <n v="0"/>
    <n v="0"/>
    <n v="0"/>
    <n v="0"/>
    <n v="0"/>
    <n v="0"/>
    <n v="0"/>
    <n v="0"/>
    <n v="0"/>
    <n v="0"/>
    <n v="0"/>
    <n v="0"/>
    <n v="0"/>
    <n v="0"/>
    <n v="0"/>
    <n v="0"/>
    <n v="0"/>
    <n v="0"/>
    <n v="0"/>
    <n v="0"/>
    <n v="0"/>
    <n v="0"/>
    <n v="0"/>
    <n v="0"/>
    <n v="0"/>
    <n v="0"/>
    <n v="0"/>
    <n v="0"/>
    <n v="0"/>
    <n v="0"/>
    <n v="0"/>
    <n v="0"/>
    <n v="0"/>
    <n v="0"/>
    <n v="0"/>
    <n v="0"/>
    <n v="26"/>
  </r>
  <r>
    <x v="0"/>
    <x v="5"/>
    <s v="SC"/>
    <s v="Ormindo Coutinho Filho"/>
    <s v="SC"/>
    <s v="Ormindo Coutinho Filho"/>
    <s v="DGE"/>
    <s v="-"/>
    <m/>
    <s v="Substituição de Veículos da Diretoria Executiva - Geração"/>
    <s v="Renovação da frota de veículos da Diretoria Executiva - Geração"/>
    <s v="Aumento de despesas com manutenção, indisponibilidade dos veículos."/>
    <m/>
    <m/>
    <m/>
    <m/>
    <m/>
    <m/>
    <m/>
    <m/>
    <m/>
    <m/>
    <m/>
    <m/>
    <n v="102.5"/>
    <n v="102.5"/>
    <m/>
    <m/>
    <m/>
    <m/>
    <m/>
    <m/>
    <m/>
    <m/>
    <m/>
    <m/>
    <m/>
    <m/>
    <n v="0"/>
    <m/>
    <m/>
    <m/>
    <m/>
    <m/>
    <m/>
    <m/>
    <m/>
    <m/>
    <m/>
    <m/>
    <m/>
    <n v="0"/>
    <m/>
    <m/>
    <m/>
    <m/>
    <m/>
    <m/>
    <m/>
    <m/>
    <m/>
    <m/>
    <m/>
    <m/>
    <n v="0"/>
    <m/>
    <m/>
    <m/>
    <m/>
    <m/>
    <m/>
    <m/>
    <m/>
    <m/>
    <m/>
    <m/>
    <m/>
    <n v="0"/>
    <n v="102.5"/>
  </r>
  <r>
    <x v="1"/>
    <x v="6"/>
    <s v="MT/CT"/>
    <s v="Gustavo Soares/Joel Máximo"/>
    <s v="MT/CT"/>
    <s v="Gustavo Soares/Joel Máximo"/>
    <s v="DGT"/>
    <s v="-"/>
    <m/>
    <s v="Aquisição de ferramentas de manutenção diversas"/>
    <s v="Ferramentas de manutenção MT"/>
    <s v="Produtividade das rotinas de manutenção, mantendo-se as condições de segurança para os empregados, e cumprimento dos requisitos da ReN Aneel nº 669/2015 - Requisitos Mínimos de Manutenção"/>
    <m/>
    <n v="0"/>
    <n v="0"/>
    <n v="0"/>
    <n v="0"/>
    <n v="0"/>
    <m/>
    <n v="543.92343249999999"/>
    <m/>
    <m/>
    <m/>
    <m/>
    <n v="543.92343249999999"/>
    <n v="1087.846865"/>
    <n v="77.703347499999992"/>
    <n v="77.703347499999992"/>
    <n v="77.703347499999992"/>
    <n v="77.703347499999992"/>
    <n v="77.703347499999992"/>
    <n v="77.703347499999992"/>
    <n v="77.703347499999992"/>
    <n v="77.703347499999992"/>
    <n v="77.703347499999992"/>
    <n v="77.703347499999992"/>
    <n v="77.703347499999992"/>
    <n v="77.703347499999992"/>
    <n v="932.44016999999974"/>
    <n v="77.703347499999992"/>
    <n v="77.703347499999992"/>
    <n v="77.703347499999992"/>
    <n v="77.703347499999992"/>
    <n v="77.703347499999992"/>
    <n v="77.703347499999992"/>
    <n v="77.703347499999992"/>
    <n v="77.703347499999992"/>
    <n v="77.703347499999992"/>
    <n v="77.703347499999992"/>
    <n v="0"/>
    <n v="0"/>
    <n v="777.03347499999984"/>
    <n v="0"/>
    <n v="0"/>
    <n v="0"/>
    <n v="0"/>
    <n v="0"/>
    <n v="0"/>
    <n v="0"/>
    <n v="0"/>
    <n v="0"/>
    <n v="0"/>
    <n v="0"/>
    <n v="0"/>
    <n v="0"/>
    <m/>
    <m/>
    <m/>
    <m/>
    <m/>
    <m/>
    <m/>
    <m/>
    <m/>
    <m/>
    <m/>
    <m/>
    <n v="0"/>
    <n v="2797.3205099999996"/>
  </r>
  <r>
    <x v="1"/>
    <x v="6"/>
    <s v="MT/CT"/>
    <s v="Gustavo Soares/Leandro Veloso Cunha/Joel Máximo"/>
    <s v="MT/CT"/>
    <s v="Gustavo Soares/Leandro Veloso Cunha/Joel Máximo"/>
    <s v="DGT"/>
    <s v="-"/>
    <m/>
    <s v="Aquisição de 04 cestas aéreas"/>
    <s v="Aquisição de 04 Cestas aérea para trabalho em Linha viva 345/500 kV até 18m em substituição as extensões isolantes para grua."/>
    <s v="Multas do MTE; Restrição de ferramentas para execução de serviços em linha viva; elevação dos custos de Parcela Variável."/>
    <m/>
    <n v="0"/>
    <n v="0"/>
    <n v="0"/>
    <n v="0"/>
    <n v="0"/>
    <n v="0"/>
    <n v="0"/>
    <n v="0"/>
    <n v="0"/>
    <n v="0"/>
    <n v="0"/>
    <n v="0"/>
    <n v="0"/>
    <n v="0"/>
    <n v="0"/>
    <n v="0"/>
    <n v="0"/>
    <n v="0"/>
    <n v="0"/>
    <n v="0"/>
    <n v="0"/>
    <n v="0"/>
    <n v="0"/>
    <n v="0"/>
    <n v="0"/>
    <n v="0"/>
    <n v="0"/>
    <n v="0"/>
    <n v="0"/>
    <n v="0"/>
    <n v="0"/>
    <n v="0"/>
    <n v="0"/>
    <n v="0"/>
    <n v="0"/>
    <n v="0"/>
    <n v="0"/>
    <n v="0"/>
    <n v="0"/>
    <n v="0"/>
    <n v="0"/>
    <n v="2244.14"/>
    <n v="0"/>
    <n v="0"/>
    <n v="305.57898999999998"/>
    <m/>
    <m/>
    <m/>
    <m/>
    <m/>
    <m/>
    <n v="2549.7189899999998"/>
    <m/>
    <m/>
    <m/>
    <m/>
    <m/>
    <m/>
    <m/>
    <m/>
    <m/>
    <m/>
    <m/>
    <m/>
    <n v="0"/>
    <n v="2549.7189899999998"/>
  </r>
  <r>
    <x v="1"/>
    <x v="6"/>
    <s v="PO/MT"/>
    <s v="Gustavo Soares/Eduardo Martins/Adriana de Castro"/>
    <s v="PO/MT"/>
    <s v="Gustavo Soares/Eduardo Martins/Adriana de Castro"/>
    <s v="DGT"/>
    <s v="-"/>
    <m/>
    <s v="Ferramentas para o Centro de Monitoramento Preditivo e para o Laboratório de integração de novos ativos de Proteção, Controle, Supervisão e Automação da PO/MT"/>
    <s v="Ferramentas PO/MT_CMP e PCSA"/>
    <s v="Produtividade; atraso na realização e análises de testes de integração/monitoramento de ativos; segurança de pessoal; "/>
    <m/>
    <n v="0"/>
    <n v="0"/>
    <n v="0"/>
    <n v="0"/>
    <n v="0"/>
    <n v="0"/>
    <n v="0"/>
    <n v="100"/>
    <n v="590"/>
    <n v="37.3705"/>
    <n v="0"/>
    <m/>
    <n v="727.37049999999999"/>
    <n v="0"/>
    <n v="0"/>
    <n v="0"/>
    <n v="0"/>
    <n v="0"/>
    <n v="0"/>
    <n v="0"/>
    <n v="0"/>
    <n v="0"/>
    <n v="0"/>
    <n v="0"/>
    <n v="563.29999999999995"/>
    <n v="563.29999999999995"/>
    <n v="0"/>
    <n v="0"/>
    <n v="0"/>
    <n v="0"/>
    <n v="0"/>
    <n v="0"/>
    <n v="0"/>
    <n v="0"/>
    <n v="0"/>
    <n v="0"/>
    <n v="0"/>
    <n v="0"/>
    <n v="0"/>
    <n v="0"/>
    <n v="0"/>
    <n v="0"/>
    <n v="0"/>
    <n v="0"/>
    <n v="0"/>
    <n v="0"/>
    <n v="0"/>
    <n v="0"/>
    <n v="0"/>
    <n v="0"/>
    <n v="0"/>
    <n v="0"/>
    <m/>
    <m/>
    <m/>
    <m/>
    <m/>
    <m/>
    <m/>
    <m/>
    <m/>
    <m/>
    <m/>
    <m/>
    <n v="0"/>
    <n v="1290.6704999999999"/>
  </r>
  <r>
    <x v="1"/>
    <x v="7"/>
    <s v="MT/LE"/>
    <s v="Joel Máximo Reis"/>
    <s v="MT/LE"/>
    <s v="Joel Máximo Reis"/>
    <s v="DGT"/>
    <s v="-"/>
    <m/>
    <s v="Construção de 2 muros"/>
    <s v="Construção de 2 muros: SE Mesquita e Taquaril"/>
    <s v="Risco de acidentes com a população, vandalismo, invasões e roubos na instalação"/>
    <m/>
    <m/>
    <m/>
    <m/>
    <m/>
    <m/>
    <m/>
    <m/>
    <m/>
    <m/>
    <m/>
    <m/>
    <m/>
    <n v="0"/>
    <m/>
    <m/>
    <n v="268.53983000000017"/>
    <m/>
    <m/>
    <m/>
    <m/>
    <m/>
    <m/>
    <m/>
    <m/>
    <m/>
    <n v="268.53983000000017"/>
    <m/>
    <m/>
    <n v="131.46016999999981"/>
    <m/>
    <m/>
    <m/>
    <m/>
    <m/>
    <m/>
    <m/>
    <m/>
    <m/>
    <n v="131.46016999999981"/>
    <m/>
    <m/>
    <m/>
    <m/>
    <n v="400"/>
    <m/>
    <m/>
    <m/>
    <m/>
    <m/>
    <m/>
    <m/>
    <n v="400"/>
    <m/>
    <m/>
    <m/>
    <m/>
    <m/>
    <m/>
    <m/>
    <m/>
    <m/>
    <m/>
    <m/>
    <m/>
    <n v="0"/>
    <n v="800"/>
  </r>
  <r>
    <x v="1"/>
    <x v="7"/>
    <s v="SC"/>
    <s v="Flávio Henrique Silva Rosário"/>
    <s v="SC"/>
    <s v="Flávio Henrique Silva Rosário"/>
    <s v="DGE"/>
    <s v="-"/>
    <m/>
    <s v="AR - P21 - Execução de 2 Muros de Arrimo"/>
    <s v="Obra de estabilização de 02 taludes ao lado das escadas entre o prédio 20 e 21 do Anel Rodoviário"/>
    <s v="Tombamento do muro; acidente com empregados e terceiros; danificar ativos da Cemig; deslizamento de solo"/>
    <m/>
    <m/>
    <m/>
    <m/>
    <m/>
    <m/>
    <m/>
    <m/>
    <m/>
    <m/>
    <m/>
    <m/>
    <m/>
    <n v="0"/>
    <m/>
    <m/>
    <m/>
    <m/>
    <m/>
    <m/>
    <m/>
    <m/>
    <m/>
    <m/>
    <m/>
    <m/>
    <n v="0"/>
    <m/>
    <m/>
    <m/>
    <m/>
    <m/>
    <m/>
    <m/>
    <m/>
    <m/>
    <m/>
    <m/>
    <m/>
    <n v="0"/>
    <m/>
    <m/>
    <m/>
    <m/>
    <m/>
    <m/>
    <m/>
    <m/>
    <m/>
    <n v="320"/>
    <m/>
    <m/>
    <n v="320"/>
    <m/>
    <m/>
    <m/>
    <m/>
    <m/>
    <m/>
    <m/>
    <m/>
    <m/>
    <m/>
    <m/>
    <m/>
    <n v="0"/>
    <n v="320"/>
  </r>
  <r>
    <x v="1"/>
    <x v="7"/>
    <s v="SC"/>
    <s v="Flávio Henrique Silva Rosário"/>
    <s v="SC"/>
    <s v="Flávio Henrique Silva Rosário"/>
    <s v="DGE"/>
    <s v="-"/>
    <m/>
    <s v="AR - Construção de muro de arrimo, passeio e sistema de drenagem"/>
    <s v="Contratação de projetos executivos e construção de muro de arrimo, sistema de drenagem e passeio externo no estacionamento adjascente ao P21 no AR"/>
    <s v="Tombamento do muro de toras de madeira, podendo ocasionar danos materiais e acidentes de trabalho."/>
    <m/>
    <m/>
    <m/>
    <m/>
    <m/>
    <m/>
    <m/>
    <m/>
    <m/>
    <m/>
    <m/>
    <m/>
    <m/>
    <n v="0"/>
    <m/>
    <m/>
    <m/>
    <m/>
    <m/>
    <m/>
    <m/>
    <m/>
    <m/>
    <m/>
    <m/>
    <m/>
    <n v="0"/>
    <m/>
    <m/>
    <m/>
    <m/>
    <m/>
    <m/>
    <m/>
    <m/>
    <m/>
    <m/>
    <m/>
    <m/>
    <n v="0"/>
    <m/>
    <m/>
    <m/>
    <n v="5"/>
    <n v="14"/>
    <n v="65"/>
    <n v="75"/>
    <n v="87"/>
    <n v="49"/>
    <m/>
    <m/>
    <m/>
    <n v="295"/>
    <m/>
    <m/>
    <m/>
    <m/>
    <m/>
    <m/>
    <m/>
    <m/>
    <m/>
    <m/>
    <m/>
    <m/>
    <n v="0"/>
    <n v="295"/>
  </r>
  <r>
    <x v="1"/>
    <x v="7"/>
    <s v="MT/TA"/>
    <s v="Joel Máximo Reis"/>
    <s v="MT/TA"/>
    <s v="Joel Máximo Reis"/>
    <s v="DGT"/>
    <s v="-"/>
    <m/>
    <s v="Construção de 2 abrigos para resíduos perigosos e inflamáveis"/>
    <s v="Construção de 2 abrigos para resíduos perigosos e inflamáveis na SE Emborcação"/>
    <s v="Perda do AVCB, multas ambientais, contaminação de solo"/>
    <m/>
    <m/>
    <m/>
    <m/>
    <m/>
    <m/>
    <m/>
    <m/>
    <m/>
    <m/>
    <m/>
    <m/>
    <m/>
    <n v="0"/>
    <m/>
    <m/>
    <m/>
    <m/>
    <m/>
    <m/>
    <n v="60"/>
    <m/>
    <m/>
    <m/>
    <m/>
    <m/>
    <n v="60"/>
    <m/>
    <m/>
    <n v="60"/>
    <m/>
    <m/>
    <m/>
    <m/>
    <m/>
    <m/>
    <m/>
    <m/>
    <m/>
    <n v="60"/>
    <m/>
    <m/>
    <m/>
    <m/>
    <m/>
    <m/>
    <m/>
    <m/>
    <m/>
    <m/>
    <m/>
    <m/>
    <n v="0"/>
    <m/>
    <m/>
    <m/>
    <m/>
    <m/>
    <m/>
    <m/>
    <m/>
    <m/>
    <m/>
    <m/>
    <m/>
    <n v="0"/>
    <n v="120"/>
  </r>
  <r>
    <x v="1"/>
    <x v="7"/>
    <s v="MT/CN MT/TA"/>
    <s v="Joel Máximo Reis"/>
    <s v="MT/CN MT/TA"/>
    <s v="Joel Máximo Reis"/>
    <s v="DGT"/>
    <s v="-"/>
    <m/>
    <s v="Substituição de aparelhos de ar condicionado"/>
    <s v="Substituição de aparelhos de ar condicionado"/>
    <s v="Ruído elevado, calor excessivo no ambiente de trabalho, prejudicando o desempenho dos empregados._x000a_Risco de falha e danos nos equipamentos digitais por alta temperatura e condiçoes ergonômicas desfavoráveis, baixa qualidade do ar, desconforto térmico."/>
    <m/>
    <m/>
    <m/>
    <m/>
    <m/>
    <m/>
    <m/>
    <m/>
    <m/>
    <m/>
    <m/>
    <m/>
    <m/>
    <n v="0"/>
    <m/>
    <m/>
    <m/>
    <m/>
    <m/>
    <m/>
    <m/>
    <m/>
    <m/>
    <m/>
    <m/>
    <m/>
    <n v="0"/>
    <m/>
    <m/>
    <m/>
    <m/>
    <m/>
    <m/>
    <m/>
    <m/>
    <m/>
    <m/>
    <m/>
    <m/>
    <n v="0"/>
    <m/>
    <m/>
    <m/>
    <m/>
    <n v="100"/>
    <m/>
    <m/>
    <m/>
    <m/>
    <m/>
    <m/>
    <m/>
    <n v="100"/>
    <m/>
    <m/>
    <m/>
    <m/>
    <m/>
    <m/>
    <m/>
    <m/>
    <m/>
    <m/>
    <m/>
    <m/>
    <n v="0"/>
    <n v="100"/>
  </r>
  <r>
    <x v="1"/>
    <x v="7"/>
    <s v="MT/TA"/>
    <s v="Joel Máximo Reis"/>
    <s v="MT/TA"/>
    <s v="Joel Máximo Reis"/>
    <s v="DGT"/>
    <s v="-"/>
    <m/>
    <s v="Perfuração de um novo Poço artesiano"/>
    <s v="Perfuração de um novo Poço artesiano"/>
    <s v="Faltar água na SE São Gotardo 2."/>
    <m/>
    <m/>
    <m/>
    <m/>
    <m/>
    <m/>
    <m/>
    <m/>
    <m/>
    <m/>
    <m/>
    <m/>
    <m/>
    <n v="0"/>
    <m/>
    <m/>
    <n v="70"/>
    <m/>
    <m/>
    <m/>
    <m/>
    <m/>
    <m/>
    <m/>
    <m/>
    <m/>
    <n v="70"/>
    <m/>
    <m/>
    <m/>
    <m/>
    <m/>
    <m/>
    <m/>
    <m/>
    <m/>
    <m/>
    <m/>
    <m/>
    <n v="0"/>
    <m/>
    <m/>
    <m/>
    <m/>
    <m/>
    <m/>
    <m/>
    <m/>
    <m/>
    <m/>
    <m/>
    <m/>
    <n v="0"/>
    <m/>
    <m/>
    <m/>
    <m/>
    <m/>
    <m/>
    <m/>
    <m/>
    <m/>
    <m/>
    <m/>
    <m/>
    <n v="0"/>
    <n v="70"/>
  </r>
  <r>
    <x v="1"/>
    <x v="7"/>
    <s v="MT/TA"/>
    <s v="Joel Máximo Reis"/>
    <s v="MT/TA"/>
    <s v="Joel Máximo Reis"/>
    <s v="DGT"/>
    <s v="-"/>
    <m/>
    <s v="Construção de ferramentaria"/>
    <s v="Construção de ferramentaria para EMLT Ituiutaba"/>
    <s v="Danos ao ferramental da equipe devido ao mal acondicionamento e riscos de lesões devido à posturas inadequadas"/>
    <m/>
    <m/>
    <m/>
    <m/>
    <m/>
    <m/>
    <m/>
    <m/>
    <m/>
    <m/>
    <m/>
    <m/>
    <m/>
    <n v="0"/>
    <m/>
    <m/>
    <m/>
    <m/>
    <m/>
    <m/>
    <m/>
    <m/>
    <m/>
    <m/>
    <m/>
    <m/>
    <n v="0"/>
    <m/>
    <m/>
    <m/>
    <m/>
    <m/>
    <m/>
    <m/>
    <m/>
    <m/>
    <m/>
    <m/>
    <m/>
    <n v="0"/>
    <m/>
    <m/>
    <m/>
    <m/>
    <m/>
    <n v="60"/>
    <m/>
    <m/>
    <m/>
    <m/>
    <m/>
    <m/>
    <n v="60"/>
    <m/>
    <m/>
    <m/>
    <m/>
    <m/>
    <m/>
    <m/>
    <m/>
    <m/>
    <m/>
    <m/>
    <m/>
    <n v="0"/>
    <n v="60"/>
  </r>
  <r>
    <x v="1"/>
    <x v="7"/>
    <s v="MT/TA MT/SE"/>
    <s v="Joel Máximo Reis"/>
    <s v="MT/TA MT/SE"/>
    <s v="Joel Máximo Reis"/>
    <s v="DGT"/>
    <s v="-"/>
    <m/>
    <s v="Aquisição e instalação de Sistema de vigilância"/>
    <s v="Aquisição de sistema de monitormamento por câmeras, video porteiro com vigilancia eletronica, sistema de intrusão e sensores"/>
    <s v="Furtos, roubos, perdas materiais e risco à integridade das pessoas da instalação"/>
    <m/>
    <m/>
    <m/>
    <m/>
    <m/>
    <m/>
    <m/>
    <m/>
    <m/>
    <m/>
    <m/>
    <m/>
    <m/>
    <n v="0"/>
    <m/>
    <m/>
    <n v="18"/>
    <m/>
    <m/>
    <m/>
    <m/>
    <m/>
    <m/>
    <m/>
    <m/>
    <m/>
    <n v="18"/>
    <m/>
    <m/>
    <m/>
    <m/>
    <m/>
    <m/>
    <m/>
    <m/>
    <m/>
    <m/>
    <m/>
    <m/>
    <n v="0"/>
    <m/>
    <m/>
    <m/>
    <m/>
    <m/>
    <m/>
    <n v="36"/>
    <m/>
    <m/>
    <m/>
    <m/>
    <m/>
    <n v="36"/>
    <m/>
    <m/>
    <m/>
    <m/>
    <m/>
    <m/>
    <m/>
    <m/>
    <m/>
    <m/>
    <m/>
    <m/>
    <n v="0"/>
    <n v="54"/>
  </r>
  <r>
    <x v="1"/>
    <x v="7"/>
    <s v="SC"/>
    <s v="Rogério Elias"/>
    <s v="SC"/>
    <s v="Rogério Elias"/>
    <s v="DGE"/>
    <s v="-"/>
    <m/>
    <s v="Aquisição de mobiliário para atendimento cliente interno T"/>
    <s v="Aquisição de mobiliário para atender a demandas de reposição por obsolescência ao longo dos 5 anos"/>
    <s v="- Aumento de móveis sucateados;_x000a_- Atraso na execução dos serviços de montagem e desmontagem de mobiliário, comprometendo o planejamento ocupacional;_x000a_- Aumento de reclamações dos clientes;_x000a_- Não cumprimento à Norma Regulamentadora 17, que visa a estabelecer parâmetros que permitam a adaptação das condições de trabalho às características psicofisiológicas dos trabalhadores, de modo a proporcionar um máximo de conforto, segurança e desempenho eficiente. As condições de trabalho incluem aspectos relacionados ao levantamento, transporte e descarga de materiais, ao mobiliário, aos equipamentos e às condições ambientais do posto de trabalho e à própria organização do trabalho. "/>
    <m/>
    <m/>
    <m/>
    <m/>
    <m/>
    <m/>
    <m/>
    <m/>
    <m/>
    <m/>
    <m/>
    <m/>
    <m/>
    <n v="0"/>
    <m/>
    <m/>
    <m/>
    <m/>
    <m/>
    <m/>
    <m/>
    <m/>
    <m/>
    <m/>
    <n v="13"/>
    <m/>
    <n v="13"/>
    <m/>
    <m/>
    <m/>
    <m/>
    <m/>
    <m/>
    <m/>
    <m/>
    <m/>
    <m/>
    <n v="13"/>
    <m/>
    <n v="13"/>
    <m/>
    <m/>
    <m/>
    <m/>
    <m/>
    <m/>
    <m/>
    <m/>
    <m/>
    <m/>
    <m/>
    <m/>
    <n v="0"/>
    <m/>
    <m/>
    <m/>
    <m/>
    <m/>
    <m/>
    <m/>
    <m/>
    <m/>
    <m/>
    <n v="26"/>
    <m/>
    <n v="26"/>
    <n v="52"/>
  </r>
  <r>
    <x v="1"/>
    <x v="7"/>
    <s v="MT/CN MT/SE MT/LE MT/TA"/>
    <s v="Joel Máximo Reis"/>
    <s v="MT/CN MT/SE MT/LE MT/TA"/>
    <s v="Joel Máximo Reis"/>
    <s v="DGT"/>
    <s v="-"/>
    <m/>
    <s v="Aquisição de 5 projetores multimídia"/>
    <s v="Aquisição de 5 projetores multimídia"/>
    <s v="Deficiência nos treinamentos da equipe e de terceiros_x000a_Demora na realização de reuniões que necessitam de projeção de imagem  e também dificuldade na apresentação do processo de primeiro acesso para atendimento ao sistema de gestão._x000a_Manobras indevidas e falha na identificação dos alremes e eventos gerados pelo SSCD."/>
    <m/>
    <m/>
    <m/>
    <m/>
    <m/>
    <m/>
    <m/>
    <m/>
    <m/>
    <m/>
    <m/>
    <m/>
    <m/>
    <n v="0"/>
    <m/>
    <m/>
    <m/>
    <m/>
    <m/>
    <m/>
    <m/>
    <m/>
    <m/>
    <m/>
    <m/>
    <m/>
    <n v="0"/>
    <m/>
    <m/>
    <m/>
    <m/>
    <m/>
    <m/>
    <m/>
    <m/>
    <m/>
    <m/>
    <m/>
    <m/>
    <n v="0"/>
    <m/>
    <m/>
    <m/>
    <m/>
    <n v="15"/>
    <m/>
    <m/>
    <m/>
    <m/>
    <m/>
    <m/>
    <m/>
    <n v="15"/>
    <m/>
    <m/>
    <m/>
    <m/>
    <m/>
    <m/>
    <m/>
    <m/>
    <m/>
    <m/>
    <m/>
    <m/>
    <n v="0"/>
    <n v="15"/>
  </r>
  <r>
    <x v="1"/>
    <x v="7"/>
    <s v="MT/CN MT/SE"/>
    <s v="Joel Máximo Reis"/>
    <s v="MT/CN MT/SE"/>
    <s v="Joel Máximo Reis"/>
    <s v="DGT"/>
    <s v="-"/>
    <m/>
    <s v="Aquisição de 5 TV LED"/>
    <s v="Aquisição de 5 TV LED 40' com entrada HDMI"/>
    <s v="Precarização da segurança da instalação, dificuldade de ministrar treinamentos, não conformidade em auditorias do SIG devido à qualidade/entendimento dos treinamentos e apresentações para visitantes."/>
    <m/>
    <m/>
    <m/>
    <m/>
    <m/>
    <m/>
    <m/>
    <m/>
    <m/>
    <m/>
    <m/>
    <m/>
    <m/>
    <n v="0"/>
    <m/>
    <m/>
    <m/>
    <m/>
    <m/>
    <m/>
    <m/>
    <m/>
    <m/>
    <m/>
    <m/>
    <m/>
    <n v="0"/>
    <m/>
    <m/>
    <m/>
    <m/>
    <m/>
    <m/>
    <m/>
    <m/>
    <m/>
    <m/>
    <m/>
    <m/>
    <n v="0"/>
    <m/>
    <m/>
    <m/>
    <m/>
    <n v="12.5"/>
    <m/>
    <m/>
    <m/>
    <m/>
    <m/>
    <m/>
    <m/>
    <n v="12.5"/>
    <m/>
    <m/>
    <m/>
    <m/>
    <m/>
    <m/>
    <m/>
    <m/>
    <m/>
    <m/>
    <m/>
    <m/>
    <n v="0"/>
    <n v="12.5"/>
  </r>
  <r>
    <x v="1"/>
    <x v="7"/>
    <s v="MT/CN MT/LE"/>
    <s v="Joel Máximo Reis"/>
    <s v="MT/CN MT/LE"/>
    <s v="Joel Máximo Reis"/>
    <s v="DGT"/>
    <s v="-"/>
    <m/>
    <s v="Aquisição de 4 Bebedouro industrial T"/>
    <s v="Aquisição de 4 Bebedouro industrial inox reservatório 50 litros"/>
    <s v="Não atender as normas de saúde e segurança._x000a_Indisponibilidade de água filtrada e refrigerada para equipes de manutenção de campo. Necessidade de comprar grande volume de água mineral refrigerada para equipes durante serviços em campo."/>
    <m/>
    <m/>
    <m/>
    <m/>
    <m/>
    <m/>
    <m/>
    <m/>
    <m/>
    <m/>
    <m/>
    <m/>
    <m/>
    <n v="0"/>
    <m/>
    <m/>
    <m/>
    <m/>
    <m/>
    <m/>
    <m/>
    <m/>
    <m/>
    <m/>
    <m/>
    <m/>
    <n v="0"/>
    <m/>
    <m/>
    <m/>
    <m/>
    <m/>
    <m/>
    <m/>
    <m/>
    <m/>
    <m/>
    <m/>
    <m/>
    <n v="0"/>
    <m/>
    <m/>
    <m/>
    <m/>
    <n v="8"/>
    <m/>
    <m/>
    <m/>
    <m/>
    <m/>
    <m/>
    <m/>
    <n v="8"/>
    <m/>
    <m/>
    <m/>
    <m/>
    <m/>
    <m/>
    <m/>
    <m/>
    <m/>
    <m/>
    <m/>
    <m/>
    <n v="0"/>
    <n v="8"/>
  </r>
  <r>
    <x v="1"/>
    <x v="7"/>
    <s v="MT/LE MT/SE"/>
    <s v="Joel Máximo Reis"/>
    <s v="MT/LE MT/SE"/>
    <s v="Joel Máximo Reis"/>
    <s v="DGT"/>
    <s v="-"/>
    <m/>
    <s v="Aquisição de 2 lavadoras"/>
    <s v="Aquisição de uma lavadora de alta pressão e uma jateadora"/>
    <s v="Aumento com despesas com água._x000a_Acúmulo de óleo no chão, apresentando risco de queda de pessoas."/>
    <m/>
    <m/>
    <m/>
    <m/>
    <m/>
    <m/>
    <m/>
    <m/>
    <m/>
    <m/>
    <m/>
    <m/>
    <m/>
    <n v="0"/>
    <m/>
    <m/>
    <m/>
    <m/>
    <m/>
    <m/>
    <m/>
    <m/>
    <m/>
    <m/>
    <m/>
    <m/>
    <n v="0"/>
    <m/>
    <m/>
    <m/>
    <m/>
    <m/>
    <m/>
    <m/>
    <m/>
    <m/>
    <m/>
    <m/>
    <m/>
    <n v="0"/>
    <m/>
    <m/>
    <m/>
    <m/>
    <n v="4"/>
    <m/>
    <m/>
    <m/>
    <m/>
    <m/>
    <m/>
    <m/>
    <n v="4"/>
    <m/>
    <m/>
    <m/>
    <m/>
    <m/>
    <m/>
    <m/>
    <m/>
    <m/>
    <m/>
    <m/>
    <m/>
    <n v="0"/>
    <n v="4"/>
  </r>
  <r>
    <x v="1"/>
    <x v="8"/>
    <s v="TI/TC"/>
    <s v="Francisco Elson"/>
    <s v="TI/TC"/>
    <s v="Francisco Elson"/>
    <s v="DGE"/>
    <s v="NA"/>
    <m/>
    <s v="Redes Ópticas da Transmissora"/>
    <s v="Construção de Redes Ópticas da Geradora para interligação ao backbone de comunicação"/>
    <s v="Perda de comunicação por falta de alimentação comercial, penalidades previstas em contrato"/>
    <m/>
    <n v="0"/>
    <n v="0"/>
    <n v="0"/>
    <n v="0"/>
    <n v="0"/>
    <n v="0"/>
    <n v="0"/>
    <n v="0"/>
    <n v="0"/>
    <n v="29.25"/>
    <n v="0"/>
    <n v="0"/>
    <n v="29.25"/>
    <n v="0"/>
    <n v="0"/>
    <n v="0"/>
    <n v="0"/>
    <n v="0"/>
    <n v="0"/>
    <n v="0"/>
    <n v="0"/>
    <n v="0"/>
    <n v="0"/>
    <n v="0"/>
    <n v="45.5"/>
    <n v="45.5"/>
    <n v="0"/>
    <n v="0"/>
    <n v="0"/>
    <n v="0"/>
    <n v="0"/>
    <n v="0"/>
    <n v="0"/>
    <n v="0"/>
    <n v="0"/>
    <n v="0"/>
    <n v="0"/>
    <n v="82.5"/>
    <n v="82.5"/>
    <n v="0"/>
    <n v="0"/>
    <n v="0"/>
    <n v="0"/>
    <n v="0"/>
    <n v="0"/>
    <n v="0"/>
    <n v="0"/>
    <n v="0"/>
    <n v="0"/>
    <n v="0"/>
    <n v="90.020000000001346"/>
    <n v="90.020000000001346"/>
    <n v="0"/>
    <n v="0"/>
    <n v="0"/>
    <n v="0"/>
    <n v="0"/>
    <n v="0"/>
    <n v="0"/>
    <n v="0"/>
    <n v="0"/>
    <n v="0"/>
    <n v="0"/>
    <n v="77.979999999998654"/>
    <n v="77.979999999998654"/>
    <n v="325.25"/>
  </r>
  <r>
    <x v="1"/>
    <x v="8"/>
    <s v="MT/CT"/>
    <s v="Joel Máximo Reis"/>
    <s v="MT/CT"/>
    <s v="Joel Máximo Reis"/>
    <s v="DGE"/>
    <s v="NA"/>
    <m/>
    <s v="Comunicação via Satélite"/>
    <s v="Aparelho para serviços de telefonia via satélite"/>
    <s v="Demora no restabelecimento de linhas de transmissão, onde não é possivel comunicar com a equipe, Risco de não execução de serviços e permanência da equipe na instalação sem poder executar manutenções em linhas de transmissão."/>
    <m/>
    <s v="                        -  "/>
    <s v="                         -  "/>
    <s v="                          -  "/>
    <s v="                         -  "/>
    <s v="                         -  "/>
    <s v="                        -  "/>
    <s v="                       -  "/>
    <s v="                         -  "/>
    <s v="                        -  "/>
    <s v="                         -  "/>
    <s v="                          -  "/>
    <n v="63"/>
    <n v="63"/>
    <n v="0"/>
    <n v="0"/>
    <n v="0"/>
    <n v="0"/>
    <n v="0"/>
    <n v="0"/>
    <n v="0"/>
    <n v="0"/>
    <n v="0"/>
    <n v="0"/>
    <n v="0"/>
    <n v="0"/>
    <n v="0"/>
    <n v="0"/>
    <n v="0"/>
    <n v="0"/>
    <n v="0"/>
    <n v="0"/>
    <n v="0"/>
    <n v="0"/>
    <n v="0"/>
    <n v="0"/>
    <n v="0"/>
    <n v="0"/>
    <n v="0"/>
    <n v="0"/>
    <n v="0"/>
    <n v="0"/>
    <n v="0"/>
    <n v="0"/>
    <n v="0"/>
    <n v="0"/>
    <n v="0"/>
    <n v="0"/>
    <n v="0"/>
    <n v="0"/>
    <n v="0"/>
    <n v="0"/>
    <n v="0"/>
    <n v="0"/>
    <n v="0"/>
    <n v="0"/>
    <n v="0"/>
    <n v="0"/>
    <n v="0"/>
    <n v="0"/>
    <n v="0"/>
    <n v="0"/>
    <n v="0"/>
    <n v="0"/>
    <n v="0"/>
    <n v="0"/>
    <n v="63"/>
  </r>
  <r>
    <x v="1"/>
    <x v="8"/>
    <s v="MT/CT"/>
    <s v="Joel Máximo Reis"/>
    <s v="MT/CT"/>
    <s v="Joel Máximo Reis"/>
    <s v="DGE"/>
    <s v="NA"/>
    <m/>
    <s v="Telefonia"/>
    <s v="Aquisição de 2 ERB para Central Digital Hipath 4000 Siemens, duas licenças para cada ERB, infraestrutura e civil"/>
    <s v="Falha no atendimento ao COS com perda da qualidade de atendimento e falha de comunicação durante manobras"/>
    <m/>
    <s v="                        -  "/>
    <s v="                         -  "/>
    <s v="                          -  "/>
    <s v="                         -  "/>
    <s v="                         -  "/>
    <s v="                        -  "/>
    <s v="                       -  "/>
    <s v="                         -  "/>
    <s v="                        -  "/>
    <s v="                         -  "/>
    <s v="                          -  "/>
    <n v="50"/>
    <n v="50"/>
    <n v="0"/>
    <n v="0"/>
    <n v="0"/>
    <n v="0"/>
    <n v="0"/>
    <n v="0"/>
    <n v="0"/>
    <n v="0"/>
    <n v="0"/>
    <n v="0"/>
    <n v="0"/>
    <n v="0"/>
    <n v="0"/>
    <n v="0"/>
    <n v="0"/>
    <n v="0"/>
    <n v="0"/>
    <n v="0"/>
    <n v="0"/>
    <n v="0"/>
    <n v="0"/>
    <n v="0"/>
    <n v="0"/>
    <n v="0"/>
    <n v="0"/>
    <n v="0"/>
    <n v="0"/>
    <n v="0"/>
    <n v="0"/>
    <n v="0"/>
    <n v="0"/>
    <n v="0"/>
    <n v="0"/>
    <n v="0"/>
    <n v="0"/>
    <n v="0"/>
    <n v="0"/>
    <n v="0"/>
    <n v="0"/>
    <n v="0"/>
    <n v="0"/>
    <n v="0"/>
    <n v="0"/>
    <n v="0"/>
    <n v="0"/>
    <n v="0"/>
    <n v="0"/>
    <n v="0"/>
    <n v="0"/>
    <n v="0"/>
    <n v="0"/>
    <n v="0"/>
    <n v="50"/>
  </r>
  <r>
    <x v="1"/>
    <x v="9"/>
    <s v="TI/IO"/>
    <s v="Carlos Araújo"/>
    <s v="TI/IO"/>
    <s v="Carlos Araújo"/>
    <s v="DGE"/>
    <s v="TI01117"/>
    <m/>
    <s v="Modernização do Parque Microinformática (CORPORATIVO) T"/>
    <s v="Atualização do parque de microinformática para atender a política de substituição de 20% ao ano. Visa possibilitar a realização plena das atividades da força de trabalho, dentro dos processos da empresa, com a utilização de equipamentos."/>
    <s v="-"/>
    <m/>
    <n v="0"/>
    <n v="0"/>
    <n v="0"/>
    <n v="0"/>
    <n v="0"/>
    <n v="0"/>
    <n v="415"/>
    <n v="0"/>
    <n v="0"/>
    <n v="0"/>
    <n v="0"/>
    <n v="0"/>
    <n v="415"/>
    <n v="0"/>
    <n v="0"/>
    <n v="0"/>
    <n v="0"/>
    <n v="0"/>
    <n v="0"/>
    <n v="0"/>
    <n v="55"/>
    <n v="0"/>
    <n v="0"/>
    <n v="0"/>
    <n v="0"/>
    <n v="55"/>
    <n v="0"/>
    <n v="0"/>
    <n v="0"/>
    <n v="0"/>
    <n v="0"/>
    <n v="0"/>
    <n v="0"/>
    <n v="209"/>
    <n v="0"/>
    <n v="0"/>
    <n v="0"/>
    <n v="0"/>
    <n v="209"/>
    <n v="0"/>
    <n v="0"/>
    <n v="0"/>
    <n v="0"/>
    <n v="0"/>
    <n v="0"/>
    <n v="0"/>
    <n v="55"/>
    <n v="0"/>
    <n v="0"/>
    <n v="0"/>
    <n v="0"/>
    <n v="55"/>
    <n v="0"/>
    <n v="0"/>
    <n v="0"/>
    <n v="0"/>
    <n v="0"/>
    <n v="0"/>
    <n v="0"/>
    <n v="209.5"/>
    <n v="0"/>
    <n v="0"/>
    <n v="0"/>
    <n v="0"/>
    <n v="209.5"/>
    <n v="943.5"/>
  </r>
  <r>
    <x v="1"/>
    <x v="10"/>
    <s v="TI/IO"/>
    <s v="Carlos Araújo"/>
    <s v="TI/IO"/>
    <s v="Carlos Araújo"/>
    <s v="DGE"/>
    <s v="TI01315"/>
    <m/>
    <s v="Licenciamento Microsoft"/>
    <s v="Licenciamento Microsoft de forma a manter atualizada todas as versões de software Microsoft instalados na Empresa e forma a garantir a disponibilidade e a segurança das informações."/>
    <s v="-"/>
    <m/>
    <n v="0"/>
    <n v="0"/>
    <n v="0"/>
    <n v="0"/>
    <n v="0"/>
    <n v="0"/>
    <n v="0"/>
    <n v="128.52000000000001"/>
    <n v="0"/>
    <n v="0"/>
    <n v="0"/>
    <n v="0"/>
    <n v="128.52000000000001"/>
    <n v="0"/>
    <n v="0"/>
    <n v="0"/>
    <n v="0"/>
    <n v="0"/>
    <n v="0"/>
    <n v="0"/>
    <n v="128.52000000000001"/>
    <n v="0"/>
    <n v="0"/>
    <n v="0"/>
    <n v="0"/>
    <n v="128.52000000000001"/>
    <n v="0"/>
    <n v="0"/>
    <n v="0"/>
    <n v="0"/>
    <n v="0"/>
    <n v="0"/>
    <n v="0"/>
    <n v="128.52000000000001"/>
    <n v="0"/>
    <n v="0"/>
    <n v="0"/>
    <n v="0"/>
    <n v="128.52000000000001"/>
    <n v="0"/>
    <n v="0"/>
    <n v="0"/>
    <n v="0"/>
    <n v="0"/>
    <n v="0"/>
    <n v="0"/>
    <n v="128.52000000000001"/>
    <n v="0"/>
    <n v="0"/>
    <n v="0"/>
    <n v="0"/>
    <n v="128.52000000000001"/>
    <n v="0"/>
    <n v="0"/>
    <n v="0"/>
    <n v="0"/>
    <n v="0"/>
    <n v="0"/>
    <n v="0"/>
    <n v="128.52000000000001"/>
    <n v="0"/>
    <n v="0"/>
    <n v="0"/>
    <n v="0"/>
    <n v="128.52000000000001"/>
    <n v="642.6"/>
  </r>
  <r>
    <x v="1"/>
    <x v="11"/>
    <s v="MT/LE"/>
    <s v="Joel Máximo Reis"/>
    <s v="MT/LE"/>
    <s v="Joel Máximo Reis"/>
    <s v="DGT"/>
    <s v="-"/>
    <m/>
    <s v="Equipamentos e veículos para a MT"/>
    <s v="Aquisição de equipamentos como plataformas aérea articuladas e guindastes para o processo de manutenção da Transmissão._x000a_Aquisição (físico):_x000a_- 5 (cinco) Guindastes até 14 toneladas para instalação em caminhão existente;_x000a_- 1 (um) Guindaste até 23 toneladas para instalação no caminhão existente com opcionais de guincho e controle remoto. (preço Hyva);_x000a_- 5 (cinco) Guindastes até 23 toneladas para instalação no caminhão existente com opcionais de guincho e controle remoto;_x000a_- 2 (duas) Plataformas aéreas articuladas  20 metros;_x000a_- 3 (três) Plataformas aéreas articuladas, máxima altura (Acima de 14m);_x000a_- 2 (dois) Veículos para instalação da plataforma._x000a__x000a_Necessidade de substituição dos atuais equipamentos pelos seguintes problemas:_x000a__x000a_-Cesto simples, apenas um executante, aumento no tempo de execução das tarefas._x000a_-Dificuldade de entrar ao cesto, risco de queda. Foto 1._x000a_-Limite de altura do Cesto simples de 10 metros, insuficiente para acesso aos equipamentos acima de 345kV e alguns equipamentos de 230kV._x000a_-Cesto simples sem acesso ao piso. Caso ocorra queda de alguma ferramenta ou material no piso do cesto é necessário baixar a lança até o solo. Foto 1._x000a_-Movimentos bruscos da lança, não linear, principalmente no início do movimento tem provocado aumento no tempo de posicionamento dos equipamentos içados e consequentemente possibilidade de danos aos equipamentos e risco para pessoas. _x000a_-Falta de articulações na lança, dificultando o acesso nos equipamentos e nas manobras nos pátios de 138 kV, aumentando o tempo de execução com perda de produtividade. Cestas Masal possui apenas uma articulação, foto 2._x000a_-Acidente com a equipe da CEMIG-D na cidade de Lafaiete, provocou recall, falha de projeto, em todas as cestas aéreas, provocando transtorno nas equipes e reprogramação de diversos serviços._x000a__x000a_"/>
    <s v="Comprometimento da produtividade, segurança e condições ergonômicas para a realização das atividades de manutenção do sistema elétrico;_x000a_Falta de ferramentas de trabalho para as equipes de manutenção, e a não adequação legal, comprometendo a segurança de empregados e a produtividade das equipes;_x000a_Manter na frota veículos obsoletos, com alto índice de indisponibilidade, podendo até mesmo comprometer a segurança dos empregados e sua produtividade._x000a_"/>
    <m/>
    <m/>
    <m/>
    <m/>
    <m/>
    <m/>
    <m/>
    <m/>
    <m/>
    <m/>
    <m/>
    <n v="1513"/>
    <m/>
    <n v="1513"/>
    <m/>
    <m/>
    <m/>
    <m/>
    <m/>
    <m/>
    <m/>
    <m/>
    <m/>
    <m/>
    <m/>
    <m/>
    <n v="0"/>
    <m/>
    <m/>
    <m/>
    <m/>
    <m/>
    <m/>
    <m/>
    <m/>
    <m/>
    <m/>
    <n v="1050"/>
    <m/>
    <n v="1050"/>
    <m/>
    <m/>
    <m/>
    <m/>
    <m/>
    <m/>
    <m/>
    <m/>
    <m/>
    <m/>
    <n v="1008"/>
    <m/>
    <n v="1008"/>
    <m/>
    <m/>
    <m/>
    <m/>
    <m/>
    <m/>
    <m/>
    <m/>
    <m/>
    <m/>
    <m/>
    <m/>
    <n v="0"/>
    <n v="3571"/>
  </r>
  <r>
    <x v="1"/>
    <x v="11"/>
    <s v="SC"/>
    <s v="Ormindo Coutinho Filho"/>
    <s v="SC"/>
    <s v="Ormindo Coutinho Filho"/>
    <s v="DGE"/>
    <s v="-"/>
    <m/>
    <s v="Substituição de Veículos da Diretoria Executiva - Transmissão"/>
    <s v="Renovação da frota de veículos da Diretoria Executiva - Transmissão"/>
    <s v="Aumento de despesas com manutenção, indisponibilidade dos veículos."/>
    <m/>
    <m/>
    <m/>
    <m/>
    <m/>
    <m/>
    <m/>
    <m/>
    <m/>
    <m/>
    <m/>
    <m/>
    <n v="105.44"/>
    <n v="105.44"/>
    <m/>
    <m/>
    <m/>
    <m/>
    <m/>
    <m/>
    <m/>
    <m/>
    <m/>
    <m/>
    <m/>
    <m/>
    <n v="0"/>
    <m/>
    <m/>
    <m/>
    <m/>
    <m/>
    <m/>
    <m/>
    <m/>
    <m/>
    <m/>
    <m/>
    <m/>
    <n v="0"/>
    <m/>
    <m/>
    <m/>
    <m/>
    <m/>
    <m/>
    <m/>
    <m/>
    <m/>
    <m/>
    <m/>
    <m/>
    <n v="0"/>
    <m/>
    <m/>
    <m/>
    <m/>
    <m/>
    <m/>
    <m/>
    <m/>
    <m/>
    <m/>
    <m/>
    <m/>
    <n v="0"/>
    <n v="105.44"/>
  </r>
  <r>
    <x v="2"/>
    <x v="12"/>
    <s v="MD/CS"/>
    <s v="Lisandro"/>
    <s v="MD/CS"/>
    <s v="Lisandro"/>
    <s v="DDC"/>
    <s v="-"/>
    <m/>
    <s v="Programa de Substituição e Modernização de Ferramentas MD/CS"/>
    <s v="Aquisição de ferramentas para as equipes das gerências de manutenção e serviços de campo da MD"/>
    <s v="Comprometer a produtividade das equipes, a qualidade dos serviços prestados  e atendimento aos indices de qualidade de fornecimento da Distribuição."/>
    <m/>
    <m/>
    <m/>
    <m/>
    <m/>
    <m/>
    <m/>
    <n v="423"/>
    <n v="0"/>
    <n v="530"/>
    <m/>
    <m/>
    <m/>
    <n v="953"/>
    <m/>
    <m/>
    <m/>
    <m/>
    <m/>
    <m/>
    <n v="1080"/>
    <n v="406"/>
    <n v="319"/>
    <m/>
    <m/>
    <m/>
    <n v="1805"/>
    <m/>
    <m/>
    <m/>
    <m/>
    <m/>
    <m/>
    <n v="700"/>
    <n v="350"/>
    <n v="1190"/>
    <m/>
    <m/>
    <m/>
    <n v="2240"/>
    <m/>
    <m/>
    <m/>
    <m/>
    <m/>
    <m/>
    <n v="300"/>
    <n v="720"/>
    <n v="1300"/>
    <n v="900"/>
    <m/>
    <m/>
    <n v="3220"/>
    <m/>
    <m/>
    <m/>
    <m/>
    <m/>
    <m/>
    <n v="513"/>
    <n v="1000"/>
    <n v="958"/>
    <n v="0"/>
    <m/>
    <m/>
    <n v="2471"/>
    <n v="10689"/>
  </r>
  <r>
    <x v="2"/>
    <x v="12"/>
    <s v="OP/AP"/>
    <s v="Flavio Henrique M. Vieira"/>
    <s v="OP/AP"/>
    <s v="Flavio Henrique M. Vieira"/>
    <s v="DDC"/>
    <s v="-"/>
    <m/>
    <s v="Laboratório para homologação de equipamentos de automação "/>
    <s v="Aquisição de equipamentos para montagem do laboratório de homologação de equipamentos de automação na cidade industrial Q14"/>
    <s v="A automação da distribuição é essencial para atingir objetivos melhoria de processos. O não desenvolvimento de novas soluções e tecnologias para equipamentos de rede e SEs  implica em não obtenção da redução de custos operacionais e de agregação de receita bem como melhoria dos indicadores de qualidade, dentre eles o DEC."/>
    <m/>
    <n v="0"/>
    <m/>
    <m/>
    <m/>
    <m/>
    <m/>
    <m/>
    <m/>
    <m/>
    <m/>
    <m/>
    <m/>
    <n v="0"/>
    <m/>
    <m/>
    <m/>
    <m/>
    <m/>
    <m/>
    <m/>
    <m/>
    <m/>
    <m/>
    <m/>
    <m/>
    <n v="0"/>
    <n v="500"/>
    <m/>
    <m/>
    <m/>
    <m/>
    <m/>
    <m/>
    <m/>
    <m/>
    <m/>
    <m/>
    <m/>
    <n v="500"/>
    <n v="500"/>
    <m/>
    <m/>
    <m/>
    <m/>
    <m/>
    <m/>
    <m/>
    <m/>
    <m/>
    <m/>
    <m/>
    <n v="500"/>
    <m/>
    <m/>
    <m/>
    <m/>
    <m/>
    <m/>
    <m/>
    <m/>
    <m/>
    <m/>
    <m/>
    <m/>
    <n v="0"/>
    <n v="1000"/>
  </r>
  <r>
    <x v="2"/>
    <x v="12"/>
    <s v="OP/AC"/>
    <s v="Thais Freire"/>
    <s v="OP/AC"/>
    <s v="Thais Freire"/>
    <s v="DDC"/>
    <s v="-"/>
    <m/>
    <s v="Aquisição de medidores de qualidade de energia classe A para atendimento aos requisitos dos Procedimentos de Rede e da revisão 8 do Módulo 8 do PRODIST."/>
    <s v="O projeto visa cumprir as campanhas de medição de qualidade estabelecidas nos itens 15.6 e 15.7 do Submódulo 2.8 dos Procedimentos de Rede do ONS, imediatamente antes e depois da conexão de instalações não lineares à rede básica ou aos barramentos dos transformadores de fronteira, e a revisão 8 do Módulo 8 dos Procedimentos de Distribuição. Os equipamentos de medição para as campanhas do ONS e para disputas judiciais devem ser do tipo Classe A."/>
    <s v="Risco de penalidades por descumprimento da legislação ANEEL e ONS."/>
    <m/>
    <m/>
    <m/>
    <m/>
    <m/>
    <n v="300"/>
    <m/>
    <m/>
    <m/>
    <m/>
    <m/>
    <m/>
    <m/>
    <n v="300"/>
    <n v="180"/>
    <m/>
    <m/>
    <m/>
    <m/>
    <m/>
    <m/>
    <m/>
    <m/>
    <m/>
    <m/>
    <m/>
    <n v="180"/>
    <n v="120"/>
    <m/>
    <m/>
    <m/>
    <m/>
    <m/>
    <m/>
    <m/>
    <m/>
    <m/>
    <m/>
    <m/>
    <n v="120"/>
    <m/>
    <m/>
    <m/>
    <m/>
    <m/>
    <m/>
    <m/>
    <m/>
    <m/>
    <m/>
    <m/>
    <m/>
    <n v="0"/>
    <m/>
    <m/>
    <m/>
    <m/>
    <m/>
    <m/>
    <m/>
    <m/>
    <m/>
    <m/>
    <m/>
    <m/>
    <n v="0"/>
    <n v="600"/>
  </r>
  <r>
    <x v="2"/>
    <x v="12"/>
    <s v="TI/TC"/>
    <s v="Daniel Sena"/>
    <s v="TI/TC"/>
    <s v="Daniel Sena"/>
    <s v="DGE"/>
    <s v="-"/>
    <m/>
    <s v="Cemig D - Regionais de manutenção"/>
    <s v="Aquisição de Ferramentas manuais e Instrumentos para regionais de manutenção"/>
    <m/>
    <m/>
    <m/>
    <m/>
    <m/>
    <m/>
    <m/>
    <m/>
    <m/>
    <m/>
    <m/>
    <m/>
    <m/>
    <n v="66.982799999999997"/>
    <n v="66.982799999999997"/>
    <m/>
    <m/>
    <m/>
    <m/>
    <m/>
    <m/>
    <m/>
    <m/>
    <m/>
    <m/>
    <m/>
    <n v="44.655199999999994"/>
    <n v="44.655199999999994"/>
    <m/>
    <m/>
    <m/>
    <m/>
    <m/>
    <m/>
    <m/>
    <m/>
    <m/>
    <m/>
    <m/>
    <n v="111.63800000000001"/>
    <n v="111.63800000000001"/>
    <m/>
    <m/>
    <m/>
    <m/>
    <m/>
    <m/>
    <m/>
    <m/>
    <m/>
    <m/>
    <m/>
    <n v="165.22423999999998"/>
    <n v="165.22423999999998"/>
    <m/>
    <m/>
    <m/>
    <m/>
    <m/>
    <m/>
    <m/>
    <m/>
    <m/>
    <m/>
    <m/>
    <n v="58.051760000000002"/>
    <n v="58.051760000000002"/>
    <n v="446.55199999999996"/>
  </r>
  <r>
    <x v="2"/>
    <x v="12"/>
    <s v="GR/PC"/>
    <s v="Ronaldo Oliveira"/>
    <s v="GR/PC"/>
    <s v="Ronaldo Oliveira"/>
    <s v="DDC"/>
    <s v="NA"/>
    <m/>
    <s v="Aquisição camara climática"/>
    <s v="Equipamento de testes de materiais e componentes eletricos e eletronicos em laboratorio, com temperatura e umidade programaveis"/>
    <s v="Tem como objetivo utilizar critérios para homologação de medidores eletrônicos visando levantar sua vida útil(13 anos), por meio do ensaio de vida acelerada, onde o medidor é submetido a câmara climática com temperatura de 85°C e 87% de umidade, durante um período de tempo calculado com referencia na NBR16078. A aquisição de uma câmara climática pela CEMIG é de essencial importância para o acompanhamento/verificação da conformidade do modelo aprovado no projeto Sinergia, ou seja, possibilitar as verificações posteriores nos medidores de fornecimento, garantindo a conformidade com o produto aprovado nos ensaios de vida acelerada. Estes testes evitaram erro no faturamento e de custos de manutenção. "/>
    <m/>
    <m/>
    <m/>
    <m/>
    <m/>
    <m/>
    <m/>
    <m/>
    <m/>
    <m/>
    <m/>
    <m/>
    <n v="350"/>
    <n v="350"/>
    <m/>
    <m/>
    <m/>
    <m/>
    <m/>
    <m/>
    <m/>
    <m/>
    <m/>
    <m/>
    <m/>
    <m/>
    <n v="0"/>
    <m/>
    <m/>
    <m/>
    <m/>
    <m/>
    <m/>
    <m/>
    <m/>
    <m/>
    <m/>
    <m/>
    <m/>
    <n v="0"/>
    <m/>
    <m/>
    <m/>
    <m/>
    <m/>
    <m/>
    <m/>
    <m/>
    <m/>
    <m/>
    <m/>
    <m/>
    <n v="0"/>
    <m/>
    <m/>
    <m/>
    <m/>
    <m/>
    <m/>
    <m/>
    <m/>
    <m/>
    <m/>
    <m/>
    <m/>
    <n v="0"/>
    <n v="350"/>
  </r>
  <r>
    <x v="2"/>
    <x v="12"/>
    <s v="RH/EC"/>
    <s v="Denis"/>
    <s v="RH/EC"/>
    <s v="Denis"/>
    <s v="DRH"/>
    <s v="-"/>
    <m/>
    <s v="Oscilógrafo TDR900 DOBLE TUC 230 (Equipamentos de Laboratórios)"/>
    <s v="Oscilógrafo digital de 12 canais para curso de Ensaios Eléricos."/>
    <s v="A falta de treinamento das equipes impossibilitará as manutenções preventivas e corretivas dos disjuntores, ocasionando altos índices de defeitos e indisponibilidade do sistema elétrico."/>
    <m/>
    <m/>
    <m/>
    <m/>
    <m/>
    <m/>
    <m/>
    <m/>
    <m/>
    <m/>
    <m/>
    <m/>
    <n v="150"/>
    <n v="150"/>
    <m/>
    <m/>
    <m/>
    <m/>
    <m/>
    <m/>
    <m/>
    <m/>
    <m/>
    <m/>
    <m/>
    <n v="150"/>
    <n v="150"/>
    <m/>
    <m/>
    <m/>
    <m/>
    <m/>
    <m/>
    <m/>
    <m/>
    <m/>
    <m/>
    <m/>
    <m/>
    <n v="0"/>
    <m/>
    <m/>
    <m/>
    <m/>
    <m/>
    <m/>
    <m/>
    <m/>
    <m/>
    <m/>
    <m/>
    <m/>
    <n v="0"/>
    <m/>
    <m/>
    <m/>
    <m/>
    <m/>
    <m/>
    <m/>
    <m/>
    <m/>
    <m/>
    <m/>
    <m/>
    <n v="0"/>
    <n v="300"/>
  </r>
  <r>
    <x v="2"/>
    <x v="12"/>
    <s v="EM/CE"/>
    <s v="Eustáquio José da Silva"/>
    <s v="EM/CE"/>
    <s v="Eustáquio José da Silva"/>
    <s v="DDC"/>
    <s v="-"/>
    <m/>
    <s v="Programa de Substituição e Modernização de Ferramentas EM/CE"/>
    <s v="Compra de ferramentas para as equipes de projetos e obras de resdes BT/MT(recomposição, prospecção)"/>
    <s v="Equipes produzindo menos"/>
    <m/>
    <m/>
    <m/>
    <m/>
    <m/>
    <m/>
    <n v="250"/>
    <m/>
    <m/>
    <m/>
    <m/>
    <m/>
    <m/>
    <n v="250"/>
    <m/>
    <m/>
    <m/>
    <m/>
    <m/>
    <m/>
    <m/>
    <m/>
    <m/>
    <m/>
    <m/>
    <m/>
    <n v="0"/>
    <m/>
    <m/>
    <m/>
    <m/>
    <m/>
    <m/>
    <m/>
    <m/>
    <m/>
    <m/>
    <m/>
    <m/>
    <n v="0"/>
    <m/>
    <m/>
    <m/>
    <m/>
    <m/>
    <m/>
    <m/>
    <m/>
    <m/>
    <m/>
    <m/>
    <m/>
    <n v="0"/>
    <m/>
    <m/>
    <m/>
    <m/>
    <m/>
    <m/>
    <m/>
    <m/>
    <m/>
    <m/>
    <m/>
    <m/>
    <n v="0"/>
    <n v="250"/>
  </r>
  <r>
    <x v="2"/>
    <x v="12"/>
    <s v="OP/AP"/>
    <s v="Flavio Henrique M. Vieira"/>
    <s v="OP/AP"/>
    <s v="Flavio Henrique M. Vieira"/>
    <s v="DDC"/>
    <s v="-"/>
    <m/>
    <s v="Equipamento analisador de nível de sinal celular - AQS "/>
    <s v="Aquisição de 25 equipamento analisador de nível de sinal celular - AQS "/>
    <s v="Elevação de custos de OPEX com serviço de campo para  manutenção do pontos que apresentam baixa performance para operação do COD.  Não será capturado melhoria dos indicadores de qualidade, dentre eles o DEC"/>
    <m/>
    <m/>
    <m/>
    <m/>
    <m/>
    <n v="125"/>
    <m/>
    <m/>
    <m/>
    <m/>
    <m/>
    <m/>
    <m/>
    <n v="125"/>
    <n v="0"/>
    <m/>
    <m/>
    <m/>
    <m/>
    <m/>
    <m/>
    <m/>
    <m/>
    <m/>
    <m/>
    <m/>
    <n v="0"/>
    <s v="            -"/>
    <m/>
    <m/>
    <m/>
    <m/>
    <m/>
    <m/>
    <m/>
    <m/>
    <m/>
    <m/>
    <m/>
    <n v="0"/>
    <m/>
    <m/>
    <m/>
    <m/>
    <m/>
    <m/>
    <m/>
    <m/>
    <m/>
    <m/>
    <m/>
    <m/>
    <n v="0"/>
    <m/>
    <m/>
    <m/>
    <m/>
    <m/>
    <m/>
    <m/>
    <m/>
    <m/>
    <m/>
    <m/>
    <m/>
    <n v="0"/>
    <n v="125"/>
  </r>
  <r>
    <x v="2"/>
    <x v="12"/>
    <s v="RH/EC"/>
    <s v="Sergio Rocha"/>
    <s v="RH/EC"/>
    <s v="Sergio Rocha"/>
    <s v="DRH"/>
    <s v="-"/>
    <m/>
    <s v="Tensionador Leve"/>
    <s v="Equipamento para treinamento das equipes de Linha Viva."/>
    <s v="A falta de treinamento das equipes impossibilitará as manutenções preventivas dos equipamentos de Linha Viva, ocasionando altos índices de defeitos e indisponibilidade do sistema elétrico."/>
    <m/>
    <m/>
    <m/>
    <m/>
    <m/>
    <m/>
    <m/>
    <m/>
    <m/>
    <m/>
    <m/>
    <m/>
    <n v="60"/>
    <n v="60"/>
    <m/>
    <m/>
    <m/>
    <m/>
    <m/>
    <m/>
    <m/>
    <m/>
    <m/>
    <m/>
    <m/>
    <m/>
    <n v="0"/>
    <m/>
    <m/>
    <m/>
    <m/>
    <m/>
    <m/>
    <m/>
    <m/>
    <m/>
    <m/>
    <m/>
    <m/>
    <n v="0"/>
    <m/>
    <m/>
    <m/>
    <m/>
    <m/>
    <m/>
    <m/>
    <m/>
    <m/>
    <m/>
    <m/>
    <m/>
    <n v="0"/>
    <m/>
    <m/>
    <m/>
    <m/>
    <m/>
    <m/>
    <m/>
    <m/>
    <m/>
    <m/>
    <m/>
    <m/>
    <n v="0"/>
    <n v="60"/>
  </r>
  <r>
    <x v="2"/>
    <x v="12"/>
    <s v="EA/EP"/>
    <s v="Afonso Vanderlei Nunes Barbosa"/>
    <s v="EA/EP"/>
    <s v="Afonso Vanderlei Nunes Barbosa"/>
    <s v="DDC"/>
    <s v="-"/>
    <m/>
    <s v="Modernização do parque tecnológio da EA/EP para serviços geodésicos."/>
    <s v="Aquisição de um par de Receptor GPS de dupla frequência L1/L2 - RTK  – Incluindo software de descarregamento e transformação dos dados brutos para formato RINEX e seus acessórios "/>
    <s v="Aumento do custo de mão-obra própria com o uso das tecnologias atuais;_x000a_Aumento do riscos de má qualidade do projetos;_x000a_Risco de atraso nas obras;_x000a_"/>
    <m/>
    <m/>
    <m/>
    <m/>
    <m/>
    <n v="50"/>
    <m/>
    <m/>
    <m/>
    <m/>
    <m/>
    <m/>
    <m/>
    <n v="50"/>
    <m/>
    <m/>
    <m/>
    <m/>
    <m/>
    <m/>
    <m/>
    <m/>
    <m/>
    <m/>
    <m/>
    <m/>
    <n v="0"/>
    <m/>
    <m/>
    <m/>
    <m/>
    <m/>
    <m/>
    <m/>
    <m/>
    <m/>
    <m/>
    <m/>
    <m/>
    <n v="0"/>
    <m/>
    <m/>
    <m/>
    <m/>
    <m/>
    <m/>
    <m/>
    <m/>
    <m/>
    <m/>
    <m/>
    <m/>
    <n v="0"/>
    <m/>
    <m/>
    <m/>
    <m/>
    <m/>
    <m/>
    <m/>
    <m/>
    <m/>
    <m/>
    <m/>
    <m/>
    <n v="0"/>
    <n v="50"/>
  </r>
  <r>
    <x v="2"/>
    <x v="12"/>
    <s v="OP/AP"/>
    <s v="Flavio Henrique M. Vieira"/>
    <s v="OP/AP"/>
    <s v="Flavio Henrique M. Vieira"/>
    <s v="DDC"/>
    <s v="-"/>
    <m/>
    <s v="Ferramentas e equipamentos para Laboratório de testes de equipamentos  em Uberlândia"/>
    <s v="Aquisição de equipamentos para testes em equipamentos de rede em Uberlândia (Fonte de corrente 300A,Hipots 10kV, Alicates volt amperímetro CAT IV e fontes de tensão VCC estabilizada)"/>
    <s v="A Cemig tem plano de investimento nos próximos anos para aplicação  de religadores em cumprimento a ações pactuadas no Plano de Resultados da Aneel visando melhoria do DEC. A automação da distribuição é essencial para atingir objetivos melhoria de processo, sendo que a falta de recurso compromete a melhor  avaliação de equipamentos e produtividade da equipe"/>
    <m/>
    <m/>
    <m/>
    <m/>
    <m/>
    <n v="48"/>
    <m/>
    <m/>
    <m/>
    <m/>
    <m/>
    <m/>
    <m/>
    <n v="48"/>
    <n v="0"/>
    <m/>
    <m/>
    <m/>
    <m/>
    <m/>
    <m/>
    <m/>
    <m/>
    <m/>
    <m/>
    <m/>
    <n v="0"/>
    <s v="            -"/>
    <m/>
    <m/>
    <m/>
    <m/>
    <m/>
    <m/>
    <m/>
    <m/>
    <m/>
    <m/>
    <m/>
    <n v="0"/>
    <m/>
    <m/>
    <m/>
    <m/>
    <m/>
    <m/>
    <m/>
    <m/>
    <m/>
    <m/>
    <m/>
    <m/>
    <n v="0"/>
    <m/>
    <m/>
    <m/>
    <m/>
    <m/>
    <m/>
    <m/>
    <m/>
    <m/>
    <m/>
    <m/>
    <m/>
    <n v="0"/>
    <n v="48"/>
  </r>
  <r>
    <x v="2"/>
    <x v="12"/>
    <s v="RH/EC"/>
    <s v="Denis"/>
    <s v="RH/EC"/>
    <s v="Denis"/>
    <s v="DRH"/>
    <s v="-"/>
    <m/>
    <s v="Medidor de Relação de transformação digital"/>
    <s v="Equipamento para o curso de Ensaios Elétricos."/>
    <s v="A falta de treinamento das equipes impossibilitará as manutenções preventivas dos equipamentos de subestações, ocasionando altos índices de defeitos e indisponibilidade do sistema elétrico."/>
    <m/>
    <m/>
    <m/>
    <m/>
    <m/>
    <m/>
    <m/>
    <m/>
    <m/>
    <m/>
    <m/>
    <m/>
    <m/>
    <n v="0"/>
    <m/>
    <m/>
    <m/>
    <m/>
    <m/>
    <m/>
    <m/>
    <m/>
    <m/>
    <m/>
    <m/>
    <n v="33"/>
    <n v="33"/>
    <m/>
    <m/>
    <m/>
    <m/>
    <m/>
    <m/>
    <m/>
    <m/>
    <m/>
    <m/>
    <m/>
    <m/>
    <n v="0"/>
    <m/>
    <m/>
    <m/>
    <m/>
    <m/>
    <m/>
    <m/>
    <m/>
    <m/>
    <m/>
    <m/>
    <m/>
    <n v="0"/>
    <m/>
    <m/>
    <m/>
    <m/>
    <m/>
    <m/>
    <m/>
    <m/>
    <m/>
    <m/>
    <m/>
    <m/>
    <n v="0"/>
    <n v="33"/>
  </r>
  <r>
    <x v="2"/>
    <x v="12"/>
    <s v="RH/EC"/>
    <s v="Romeraldo"/>
    <s v="RH/EC"/>
    <s v="Romeraldo"/>
    <s v="DRH"/>
    <s v="-"/>
    <m/>
    <s v="Calibrador tipo Corpo Negro (Fonte de Calor)"/>
    <s v="Equipamento para o curso de Termografia aplicada ao Sistema Elétrico."/>
    <s v="A falta de treinamento das equipes impossibilitará as manutenções preventivas dos equipamentos de subestações, ocasionando altos índices de defeitos e indisponibilidade do sistema elétrico."/>
    <m/>
    <m/>
    <m/>
    <m/>
    <m/>
    <m/>
    <m/>
    <m/>
    <m/>
    <m/>
    <m/>
    <m/>
    <m/>
    <n v="0"/>
    <m/>
    <m/>
    <m/>
    <m/>
    <m/>
    <m/>
    <m/>
    <m/>
    <m/>
    <m/>
    <m/>
    <m/>
    <n v="0"/>
    <m/>
    <m/>
    <m/>
    <m/>
    <m/>
    <m/>
    <m/>
    <m/>
    <m/>
    <m/>
    <m/>
    <n v="30"/>
    <n v="30"/>
    <m/>
    <m/>
    <m/>
    <m/>
    <m/>
    <m/>
    <m/>
    <m/>
    <m/>
    <m/>
    <m/>
    <m/>
    <n v="0"/>
    <m/>
    <m/>
    <m/>
    <m/>
    <m/>
    <m/>
    <m/>
    <m/>
    <m/>
    <m/>
    <m/>
    <m/>
    <n v="0"/>
    <n v="30"/>
  </r>
  <r>
    <x v="2"/>
    <x v="12"/>
    <s v="RH/EC"/>
    <s v="Januario"/>
    <s v="RH/EC"/>
    <s v="Januario"/>
    <s v="DRH"/>
    <s v="-"/>
    <m/>
    <s v="2 HI-POTT CA até 60 kV"/>
    <s v="Equipamento para o treinamento de rede aerea isolada."/>
    <s v="A falta de treinamento das equipes impossibilitará as manutenções preventivas dos equipamentos de subestações, ocasionando altos índices de defeitos e indisponibilidade do sistema elétrico."/>
    <m/>
    <m/>
    <m/>
    <m/>
    <m/>
    <m/>
    <m/>
    <m/>
    <m/>
    <m/>
    <m/>
    <m/>
    <m/>
    <n v="0"/>
    <m/>
    <m/>
    <m/>
    <m/>
    <m/>
    <m/>
    <m/>
    <m/>
    <m/>
    <m/>
    <m/>
    <n v="10"/>
    <n v="10"/>
    <m/>
    <m/>
    <m/>
    <m/>
    <m/>
    <m/>
    <m/>
    <m/>
    <m/>
    <m/>
    <m/>
    <m/>
    <n v="0"/>
    <m/>
    <m/>
    <m/>
    <m/>
    <m/>
    <m/>
    <m/>
    <m/>
    <m/>
    <m/>
    <m/>
    <n v="10"/>
    <n v="10"/>
    <m/>
    <m/>
    <m/>
    <m/>
    <m/>
    <m/>
    <m/>
    <m/>
    <m/>
    <m/>
    <m/>
    <m/>
    <n v="0"/>
    <n v="20"/>
  </r>
  <r>
    <x v="2"/>
    <x v="12"/>
    <s v="EA/EP"/>
    <s v="Afonso Vanderlei Nunes Barbosa"/>
    <s v="EA/EP"/>
    <s v="Afonso Vanderlei Nunes Barbosa"/>
    <s v="DDC"/>
    <s v="-"/>
    <m/>
    <s v="Modernização do parque tecnológio da EA/EP para serviços topográficos "/>
    <s v="Aquisição de uma estação total e seus acessórios  (mira, tripé, bolsae caixa de transporte, baliza e bastão de aluminio, baterias, controladora e trena eletrônica)"/>
    <s v="Aumento do custo de mão-obra própria com o uso das tecnologias atuais;_x000a_Aumento do riscos de má qualidade do projetos;_x000a_Risco de atraso nas obras;_x000a_"/>
    <m/>
    <m/>
    <m/>
    <m/>
    <m/>
    <m/>
    <m/>
    <n v="15"/>
    <m/>
    <m/>
    <m/>
    <m/>
    <m/>
    <n v="15"/>
    <m/>
    <m/>
    <m/>
    <m/>
    <m/>
    <m/>
    <m/>
    <m/>
    <m/>
    <m/>
    <m/>
    <m/>
    <n v="0"/>
    <m/>
    <m/>
    <m/>
    <m/>
    <m/>
    <m/>
    <m/>
    <m/>
    <m/>
    <m/>
    <m/>
    <m/>
    <n v="0"/>
    <m/>
    <m/>
    <m/>
    <m/>
    <m/>
    <m/>
    <m/>
    <m/>
    <m/>
    <m/>
    <m/>
    <m/>
    <n v="0"/>
    <m/>
    <m/>
    <m/>
    <m/>
    <m/>
    <m/>
    <m/>
    <m/>
    <m/>
    <m/>
    <m/>
    <m/>
    <n v="0"/>
    <n v="15"/>
  </r>
  <r>
    <x v="2"/>
    <x v="12"/>
    <s v="EA/EO"/>
    <s v="Beline Q. A. Fonseca"/>
    <s v="EA/EO"/>
    <s v="Beline Q. A. Fonseca"/>
    <s v="DDC"/>
    <s v="-"/>
    <m/>
    <s v="Aquisição de 4 computadores  Notebook."/>
    <s v="Aquisição de 4 Notebook´s para utilização dos técnicos de automação e comissionamento (2 Xomni e 2 Softer analisador de protocolo) "/>
    <s v="Dependencia de software  e hardware (Notebooks) das equipes de manutenção regional que nem sempre estao disponiveis ."/>
    <m/>
    <m/>
    <m/>
    <m/>
    <m/>
    <m/>
    <m/>
    <n v="10"/>
    <m/>
    <m/>
    <m/>
    <m/>
    <m/>
    <n v="10"/>
    <m/>
    <m/>
    <m/>
    <m/>
    <m/>
    <m/>
    <m/>
    <m/>
    <m/>
    <m/>
    <m/>
    <m/>
    <n v="0"/>
    <m/>
    <m/>
    <m/>
    <m/>
    <m/>
    <m/>
    <m/>
    <m/>
    <m/>
    <m/>
    <m/>
    <m/>
    <n v="0"/>
    <m/>
    <m/>
    <m/>
    <m/>
    <m/>
    <m/>
    <m/>
    <m/>
    <m/>
    <m/>
    <m/>
    <m/>
    <n v="0"/>
    <m/>
    <m/>
    <m/>
    <m/>
    <m/>
    <m/>
    <m/>
    <m/>
    <m/>
    <m/>
    <m/>
    <m/>
    <n v="0"/>
    <n v="10"/>
  </r>
  <r>
    <x v="2"/>
    <x v="12"/>
    <s v="RH/EC"/>
    <s v="Denis"/>
    <s v="RH/EC"/>
    <s v="Denis"/>
    <s v="DRH"/>
    <s v="-"/>
    <m/>
    <s v="Testador de rigidez dielétrica de óleo isolante."/>
    <s v="Equipamento para o curso de Ensaios Elétricos."/>
    <s v="A falta de treinamento das equipes impossibilitará as manutenções preventivas dos equipamentos de subestações, ocasionando altos índices de defeitos e indisponibilidade do sistema elétrico."/>
    <m/>
    <m/>
    <m/>
    <m/>
    <m/>
    <m/>
    <m/>
    <m/>
    <m/>
    <m/>
    <m/>
    <m/>
    <n v="8"/>
    <n v="8"/>
    <m/>
    <m/>
    <m/>
    <m/>
    <m/>
    <m/>
    <m/>
    <m/>
    <m/>
    <m/>
    <m/>
    <m/>
    <n v="0"/>
    <m/>
    <m/>
    <m/>
    <m/>
    <m/>
    <m/>
    <m/>
    <m/>
    <m/>
    <m/>
    <m/>
    <m/>
    <n v="0"/>
    <m/>
    <m/>
    <m/>
    <m/>
    <m/>
    <m/>
    <m/>
    <m/>
    <m/>
    <m/>
    <m/>
    <m/>
    <n v="0"/>
    <m/>
    <m/>
    <m/>
    <m/>
    <m/>
    <m/>
    <m/>
    <m/>
    <m/>
    <m/>
    <m/>
    <m/>
    <n v="0"/>
    <n v="8"/>
  </r>
  <r>
    <x v="2"/>
    <x v="12"/>
    <s v="RH/EC"/>
    <s v="Romeraldo"/>
    <s v="RH/EC"/>
    <s v="Romeraldo"/>
    <s v="DRH"/>
    <s v="-"/>
    <m/>
    <s v="2 Alicates Terrômetros"/>
    <s v="Equipamento para o curso de Resistividade e Resistência de Aterramento e Técnicas de Medição."/>
    <s v="A falta de treinamento das equipes impossibilitará as manutenções preventivas dos equipamentos de subestações, ocasionando altos índices de defeitos e indisponibilidade do sistema elétrico."/>
    <m/>
    <m/>
    <m/>
    <m/>
    <m/>
    <m/>
    <m/>
    <m/>
    <m/>
    <m/>
    <m/>
    <m/>
    <n v="4"/>
    <n v="4"/>
    <m/>
    <m/>
    <m/>
    <m/>
    <m/>
    <m/>
    <m/>
    <m/>
    <m/>
    <m/>
    <m/>
    <n v="4"/>
    <n v="4"/>
    <m/>
    <m/>
    <m/>
    <m/>
    <m/>
    <m/>
    <m/>
    <m/>
    <m/>
    <m/>
    <m/>
    <m/>
    <n v="0"/>
    <m/>
    <m/>
    <m/>
    <m/>
    <m/>
    <m/>
    <m/>
    <m/>
    <m/>
    <m/>
    <m/>
    <m/>
    <n v="0"/>
    <m/>
    <m/>
    <m/>
    <m/>
    <m/>
    <m/>
    <m/>
    <m/>
    <m/>
    <m/>
    <m/>
    <m/>
    <n v="0"/>
    <n v="8"/>
  </r>
  <r>
    <x v="2"/>
    <x v="12"/>
    <s v="EA/EL"/>
    <s v="José William Campomizzi"/>
    <s v="EA/EL"/>
    <s v="José William Campomizzi"/>
    <s v="DDC"/>
    <s v="-"/>
    <m/>
    <s v="AquisIção de Smartfone para os fiscais de obra, com recurso de internet e boa resolução para registro fotográfico, acesso em campo aos sistemas GESET e GEDEX."/>
    <s v="Aquisição de 6 Smartphones para os fiscais de obra, com recurso de internet e boa resolução para registro fotográfico, acesso em campo aos sistemas GESET e GEDEX.Necessidade comum em obra dos fiscais terem que enviar fotos com detalhes de montagem para os engenheiros avaliarem em escritório. Consulta aos documentos de segurança de empreiteiras e acesso a documentos de projeto."/>
    <s v="Contribui para a morosidade na tomada de decisão do engenheiro de obra."/>
    <m/>
    <m/>
    <m/>
    <m/>
    <m/>
    <n v="2.4"/>
    <n v="1.2"/>
    <m/>
    <n v="1.2"/>
    <m/>
    <n v="1.2"/>
    <m/>
    <n v="1.2"/>
    <n v="7.2"/>
    <m/>
    <m/>
    <m/>
    <m/>
    <m/>
    <m/>
    <m/>
    <m/>
    <m/>
    <m/>
    <m/>
    <m/>
    <n v="0"/>
    <m/>
    <m/>
    <m/>
    <m/>
    <m/>
    <m/>
    <m/>
    <m/>
    <m/>
    <m/>
    <m/>
    <m/>
    <n v="0"/>
    <m/>
    <m/>
    <m/>
    <m/>
    <m/>
    <m/>
    <m/>
    <m/>
    <m/>
    <m/>
    <m/>
    <m/>
    <n v="0"/>
    <m/>
    <m/>
    <m/>
    <m/>
    <m/>
    <m/>
    <m/>
    <m/>
    <m/>
    <m/>
    <m/>
    <m/>
    <n v="0"/>
    <n v="7.2"/>
  </r>
  <r>
    <x v="2"/>
    <x v="12"/>
    <s v="RH/EC"/>
    <s v="Romeraldo"/>
    <s v="RH/EC"/>
    <s v="Romeraldo"/>
    <s v="DRH"/>
    <s v="-"/>
    <m/>
    <s v="2 Medidores eletrônicos de temperatura e umidade relativa do ar, modelo com tecnologia wi-fi."/>
    <s v="Equipamento para o curso de Termografia aplicada ao Sistema Elétrico."/>
    <s v="A falta de treinamento das equipes impossibilitará as manutenções preventivas dos equipamentos de subestações, ocasionando altos índices de defeitos e indisponibilidade do sistema elétrico."/>
    <m/>
    <m/>
    <m/>
    <m/>
    <m/>
    <m/>
    <m/>
    <m/>
    <m/>
    <m/>
    <m/>
    <m/>
    <n v="3"/>
    <n v="3"/>
    <m/>
    <m/>
    <m/>
    <m/>
    <m/>
    <m/>
    <m/>
    <m/>
    <m/>
    <m/>
    <m/>
    <n v="3"/>
    <n v="3"/>
    <m/>
    <m/>
    <m/>
    <m/>
    <m/>
    <m/>
    <m/>
    <m/>
    <m/>
    <m/>
    <m/>
    <m/>
    <n v="0"/>
    <m/>
    <m/>
    <m/>
    <m/>
    <m/>
    <m/>
    <m/>
    <m/>
    <m/>
    <m/>
    <m/>
    <m/>
    <n v="0"/>
    <m/>
    <m/>
    <m/>
    <m/>
    <m/>
    <m/>
    <m/>
    <m/>
    <m/>
    <m/>
    <m/>
    <m/>
    <n v="0"/>
    <n v="6"/>
  </r>
  <r>
    <x v="2"/>
    <x v="12"/>
    <s v="RH/EC"/>
    <s v="Romeraldo"/>
    <s v="RH/EC"/>
    <s v="Romeraldo"/>
    <s v="DRH"/>
    <s v="-"/>
    <m/>
    <s v="2 Alicates amperímetros digital com tecnologia wi-fi."/>
    <s v="Equipamento para o curso de Termografia aplicada ao Sistema Elétrico."/>
    <s v="A falta de treinamento das equipes impossibilitará as manutenções preventivas dos equipamentos de subestações, ocasionando altos índices de defeitos e indisponibilidade do sistema elétrico."/>
    <m/>
    <m/>
    <m/>
    <m/>
    <m/>
    <m/>
    <m/>
    <m/>
    <m/>
    <m/>
    <m/>
    <m/>
    <m/>
    <n v="0"/>
    <m/>
    <m/>
    <m/>
    <m/>
    <m/>
    <m/>
    <m/>
    <m/>
    <m/>
    <m/>
    <m/>
    <m/>
    <n v="0"/>
    <m/>
    <m/>
    <m/>
    <m/>
    <m/>
    <m/>
    <m/>
    <m/>
    <m/>
    <m/>
    <m/>
    <n v="3"/>
    <n v="3"/>
    <m/>
    <m/>
    <m/>
    <m/>
    <m/>
    <m/>
    <m/>
    <m/>
    <m/>
    <m/>
    <m/>
    <n v="3"/>
    <n v="3"/>
    <m/>
    <m/>
    <m/>
    <m/>
    <m/>
    <m/>
    <m/>
    <m/>
    <m/>
    <m/>
    <m/>
    <m/>
    <n v="0"/>
    <n v="6"/>
  </r>
  <r>
    <x v="2"/>
    <x v="12"/>
    <s v="EA/EO"/>
    <s v="Beline Q. A. Fonseca"/>
    <s v="EA/EO"/>
    <s v="Beline Q. A. Fonseca"/>
    <s v="DDC"/>
    <s v="NA"/>
    <m/>
    <s v="Aquisição de 2 computadores do tipo Notebook."/>
    <s v="Substituição de dois notebooks obsoletos (Agnaldo Neves e Ricardo Dourado)._x000a_"/>
    <s v="Demora na disponibilização de informações de campo e prestação de contas em sistemas corporativos._x000a_"/>
    <m/>
    <m/>
    <m/>
    <m/>
    <m/>
    <n v="5"/>
    <m/>
    <m/>
    <m/>
    <m/>
    <m/>
    <m/>
    <m/>
    <n v="5"/>
    <m/>
    <m/>
    <m/>
    <m/>
    <m/>
    <m/>
    <m/>
    <m/>
    <m/>
    <m/>
    <m/>
    <m/>
    <n v="0"/>
    <m/>
    <m/>
    <m/>
    <m/>
    <m/>
    <m/>
    <m/>
    <m/>
    <m/>
    <m/>
    <m/>
    <m/>
    <n v="0"/>
    <m/>
    <m/>
    <m/>
    <m/>
    <m/>
    <m/>
    <m/>
    <m/>
    <m/>
    <m/>
    <m/>
    <m/>
    <n v="0"/>
    <m/>
    <m/>
    <m/>
    <m/>
    <m/>
    <m/>
    <m/>
    <m/>
    <m/>
    <m/>
    <m/>
    <m/>
    <n v="0"/>
    <n v="5"/>
  </r>
  <r>
    <x v="2"/>
    <x v="12"/>
    <s v="EA/EO"/>
    <s v="Beline Q. A. Fonseca"/>
    <s v="EA/EO"/>
    <s v="Beline Q. A. Fonseca"/>
    <s v="DDC"/>
    <s v="-"/>
    <m/>
    <s v="Aquisição de uma máquina fotográfica Semi profissional"/>
    <s v="Aquisição de 4 máquinas fotográficas digital com Zoom ótico maior que 28X"/>
    <s v="A fiscalização, no solo, da montagem de estrturas em LD´s , pórticos etc.. Durante o pre-comissionamento, ocasionando o retrabalho do comissionamento das equipes de LD´s regionais."/>
    <m/>
    <m/>
    <m/>
    <m/>
    <m/>
    <n v="5"/>
    <m/>
    <m/>
    <m/>
    <m/>
    <m/>
    <m/>
    <m/>
    <n v="5"/>
    <m/>
    <m/>
    <m/>
    <m/>
    <m/>
    <m/>
    <m/>
    <m/>
    <m/>
    <m/>
    <m/>
    <m/>
    <n v="0"/>
    <m/>
    <m/>
    <m/>
    <m/>
    <m/>
    <m/>
    <m/>
    <m/>
    <m/>
    <m/>
    <m/>
    <m/>
    <n v="0"/>
    <m/>
    <m/>
    <m/>
    <m/>
    <m/>
    <m/>
    <m/>
    <m/>
    <m/>
    <m/>
    <m/>
    <m/>
    <n v="0"/>
    <m/>
    <m/>
    <m/>
    <m/>
    <m/>
    <m/>
    <m/>
    <m/>
    <m/>
    <m/>
    <m/>
    <m/>
    <n v="0"/>
    <n v="5"/>
  </r>
  <r>
    <x v="2"/>
    <x v="12"/>
    <s v="RH/EC"/>
    <s v="Marlon"/>
    <s v="RH/EC"/>
    <s v="Marlon"/>
    <s v="DRH"/>
    <s v="-"/>
    <m/>
    <s v="2 Motoserras -Motopoda  TUC 230 (Equipamento de Oficina)"/>
    <s v="Motopoda Gasolina Cabo 5 Mt Stihl Ht131 - 36.3cc 1.4/1.9 Cv para curso de poda"/>
    <s v="A falta de treinamento das equipes impossibilitará as manutenções preventivas dos equipamentos de subestações, ocasionando altos índices de defeitos e indisponibilidade do sistema elétrico."/>
    <m/>
    <m/>
    <m/>
    <m/>
    <m/>
    <m/>
    <m/>
    <m/>
    <m/>
    <m/>
    <m/>
    <m/>
    <n v="2"/>
    <n v="2"/>
    <m/>
    <m/>
    <m/>
    <m/>
    <m/>
    <m/>
    <m/>
    <m/>
    <m/>
    <m/>
    <m/>
    <n v="2"/>
    <n v="2"/>
    <m/>
    <m/>
    <m/>
    <m/>
    <m/>
    <m/>
    <m/>
    <m/>
    <m/>
    <m/>
    <m/>
    <m/>
    <n v="0"/>
    <m/>
    <m/>
    <m/>
    <m/>
    <m/>
    <m/>
    <m/>
    <m/>
    <m/>
    <m/>
    <m/>
    <m/>
    <n v="0"/>
    <m/>
    <m/>
    <m/>
    <m/>
    <m/>
    <m/>
    <m/>
    <m/>
    <m/>
    <m/>
    <m/>
    <m/>
    <n v="0"/>
    <n v="4"/>
  </r>
  <r>
    <x v="2"/>
    <x v="12"/>
    <s v="RH/EC"/>
    <s v="Romeraldo"/>
    <s v="RH/EC"/>
    <s v="Romeraldo"/>
    <s v="DRH"/>
    <s v="-"/>
    <m/>
    <s v="2 Medidores de distância a laser, modelo com tecnologia wi-fi."/>
    <s v="Equipamento para o curso de Termografia aplicada ao Sistema Elétrico."/>
    <s v="A falta de treinamento das equipes impossibilitará as manutenções preventivas dos equipamentos de subestações, ocasionando altos índices de defeitos e indisponibilidade do sistema elétrico."/>
    <m/>
    <m/>
    <m/>
    <m/>
    <m/>
    <m/>
    <m/>
    <m/>
    <m/>
    <m/>
    <m/>
    <m/>
    <n v="1.5"/>
    <n v="1.5"/>
    <m/>
    <m/>
    <m/>
    <m/>
    <m/>
    <m/>
    <m/>
    <m/>
    <m/>
    <m/>
    <m/>
    <n v="1.5"/>
    <n v="1.5"/>
    <m/>
    <m/>
    <m/>
    <m/>
    <m/>
    <m/>
    <m/>
    <m/>
    <m/>
    <m/>
    <m/>
    <m/>
    <n v="0"/>
    <m/>
    <m/>
    <m/>
    <m/>
    <m/>
    <m/>
    <m/>
    <m/>
    <m/>
    <m/>
    <m/>
    <m/>
    <n v="0"/>
    <m/>
    <m/>
    <m/>
    <m/>
    <m/>
    <m/>
    <m/>
    <m/>
    <m/>
    <m/>
    <m/>
    <m/>
    <n v="0"/>
    <n v="3"/>
  </r>
  <r>
    <x v="2"/>
    <x v="12"/>
    <s v="RH/EC"/>
    <s v="Romeraldo"/>
    <s v="RH/EC"/>
    <s v="Romeraldo"/>
    <s v="DRH"/>
    <s v="-"/>
    <m/>
    <s v="2 Anemômetros eletrônicos, modelo tecnologia com wi-fi."/>
    <s v="Equipamento para o curso de Termografia aplicada ao Sistema Elétrico."/>
    <s v="A falta de treinamento das equipes impossibilitará as manutenções preventivas dos equipamentos de subestações, ocasionando altos índices de defeitos e indisponibilidade do sistema elétrico."/>
    <m/>
    <m/>
    <m/>
    <m/>
    <m/>
    <m/>
    <m/>
    <m/>
    <m/>
    <m/>
    <m/>
    <m/>
    <n v="1.5"/>
    <n v="1.5"/>
    <m/>
    <m/>
    <m/>
    <m/>
    <m/>
    <m/>
    <m/>
    <m/>
    <m/>
    <m/>
    <m/>
    <n v="1.5"/>
    <n v="1.5"/>
    <m/>
    <m/>
    <m/>
    <m/>
    <m/>
    <m/>
    <m/>
    <m/>
    <m/>
    <m/>
    <m/>
    <m/>
    <n v="0"/>
    <m/>
    <m/>
    <m/>
    <m/>
    <m/>
    <m/>
    <m/>
    <m/>
    <m/>
    <m/>
    <m/>
    <m/>
    <n v="0"/>
    <m/>
    <m/>
    <m/>
    <m/>
    <m/>
    <m/>
    <m/>
    <m/>
    <m/>
    <m/>
    <m/>
    <m/>
    <n v="0"/>
    <n v="3"/>
  </r>
  <r>
    <x v="2"/>
    <x v="12"/>
    <s v="EA/EL"/>
    <s v="José William Campomizzi"/>
    <s v="EA/EL"/>
    <s v="José William Campomizzi"/>
    <s v="DDC"/>
    <s v="-"/>
    <m/>
    <s v="Aquisição de Equipamento Suparule"/>
    <s v="Aquisição de 1 Equipamento Suparule para permitir a medição de distâncias / Altura."/>
    <s v="Estruturas montadas/instaladas em alturas e/ou distâncias diferente do projetado."/>
    <m/>
    <m/>
    <m/>
    <m/>
    <m/>
    <n v="1.8"/>
    <m/>
    <m/>
    <m/>
    <m/>
    <m/>
    <m/>
    <m/>
    <n v="1.8"/>
    <m/>
    <m/>
    <m/>
    <m/>
    <m/>
    <m/>
    <m/>
    <m/>
    <m/>
    <m/>
    <m/>
    <m/>
    <n v="0"/>
    <m/>
    <m/>
    <m/>
    <m/>
    <m/>
    <m/>
    <m/>
    <m/>
    <m/>
    <m/>
    <m/>
    <m/>
    <n v="0"/>
    <m/>
    <m/>
    <m/>
    <m/>
    <m/>
    <m/>
    <m/>
    <m/>
    <m/>
    <m/>
    <m/>
    <m/>
    <n v="0"/>
    <m/>
    <m/>
    <m/>
    <m/>
    <m/>
    <m/>
    <m/>
    <m/>
    <m/>
    <m/>
    <m/>
    <m/>
    <n v="0"/>
    <n v="1.8"/>
  </r>
  <r>
    <x v="2"/>
    <x v="13"/>
    <s v="CD/TA"/>
    <s v="Paulo Márcio Nepomuceno "/>
    <s v="CD/TA"/>
    <s v="Paulo Márcio Nepomuceno "/>
    <s v="DDC"/>
    <s v="SC00318"/>
    <m/>
    <s v="Adequação do Patio de Trafos em cumprimento do condicionante - CDA Igarapé"/>
    <s v="Execução da pavimentação da área britada de armazenamento de Trafos, conforme condicionante. E construção de bacia de contenção em novo local para armazenamento dos equipamentos "/>
    <s v="Restrição a renovação da licença de operação do CDA Igarapé, suspensão das atividades e multas, possíveis contaminações dos solos e lençóis freaticos e geração de passivos ambientais para a Cemig."/>
    <m/>
    <m/>
    <m/>
    <m/>
    <m/>
    <m/>
    <m/>
    <m/>
    <n v="80"/>
    <n v="100"/>
    <n v="250"/>
    <n v="250"/>
    <n v="200"/>
    <n v="880"/>
    <m/>
    <m/>
    <m/>
    <m/>
    <m/>
    <m/>
    <m/>
    <m/>
    <m/>
    <m/>
    <m/>
    <m/>
    <n v="0"/>
    <m/>
    <m/>
    <m/>
    <m/>
    <m/>
    <m/>
    <m/>
    <m/>
    <m/>
    <m/>
    <m/>
    <m/>
    <n v="0"/>
    <m/>
    <m/>
    <m/>
    <n v="80"/>
    <n v="80"/>
    <m/>
    <m/>
    <m/>
    <m/>
    <n v="80"/>
    <n v="800"/>
    <n v="650"/>
    <n v="1690"/>
    <n v="840"/>
    <n v="830"/>
    <n v="840"/>
    <n v="840"/>
    <m/>
    <m/>
    <m/>
    <m/>
    <m/>
    <m/>
    <m/>
    <m/>
    <n v="3350"/>
    <n v="5920"/>
  </r>
  <r>
    <x v="2"/>
    <x v="13"/>
    <s v="MS/QL"/>
    <s v="Rodrigo Marques"/>
    <s v="MS/QL"/>
    <s v="Rodrigo Marques"/>
    <s v="DGE"/>
    <s v="-"/>
    <m/>
    <s v="Construção de Laboratório de Ensaios de Materiais da MS/QL em novo CDM."/>
    <s v="Construção de Laboratório de Ensaios de Materiais da MS/QL em novo CDM-Centro de Distribuiçaõ de Materiais da CEMIG, tendo em vista a vendo dos sites atuais (quarteirões 1 e 2 do Jatobá)."/>
    <s v="Caso o projeto não seja executado, haverá comprometimento da capacitação da CEMIG nos ensaios para a devida verificação da qualidade dos materiais adquiridos e aplicados no sistema elétrico, e não alcance de apoio aos forncecedores no desenvolvimento tecnológico do parque industrial brasileiro._x000a_Além disso, irá inviabilizar a desocupação do Q1, onde estão montados os laboratórios atuais, para alienação e consequentemente a apuração de receita para a companhia."/>
    <m/>
    <m/>
    <m/>
    <m/>
    <m/>
    <m/>
    <m/>
    <m/>
    <m/>
    <m/>
    <m/>
    <m/>
    <m/>
    <n v="0"/>
    <m/>
    <m/>
    <m/>
    <m/>
    <m/>
    <m/>
    <m/>
    <m/>
    <m/>
    <m/>
    <m/>
    <m/>
    <n v="0"/>
    <m/>
    <n v="10"/>
    <n v="15"/>
    <n v="20"/>
    <n v="25"/>
    <n v="20"/>
    <n v="15"/>
    <m/>
    <m/>
    <m/>
    <m/>
    <m/>
    <n v="105"/>
    <m/>
    <m/>
    <m/>
    <n v="200"/>
    <n v="215"/>
    <n v="220"/>
    <n v="240"/>
    <n v="285"/>
    <n v="265"/>
    <n v="250"/>
    <n v="220"/>
    <n v="205"/>
    <n v="2100"/>
    <n v="200"/>
    <n v="190"/>
    <n v="175"/>
    <n v="155"/>
    <n v="135"/>
    <n v="120"/>
    <m/>
    <m/>
    <m/>
    <m/>
    <m/>
    <m/>
    <n v="975"/>
    <n v="3180"/>
  </r>
  <r>
    <x v="2"/>
    <x v="13"/>
    <s v="GE/IM"/>
    <s v="Samuel Matos"/>
    <s v="GE/IM"/>
    <s v="Samuel Matos"/>
    <s v="DGE"/>
    <s v="-"/>
    <m/>
    <s v="Otimização dos Ativos de Divinópolis"/>
    <s v="Obras para viabilização da transferência dos funcionários lotados na UHE Gafanhoto para o imóvel situado na Rua Itapecerica, e para o imóvel SE Divinópolis 02, visando à desocupação de parte da área do imóvel da Usina, prescindível aos negócios da empresa, para alienação, além da redução de despesas com contratos de transporte por ônibus e de vigilância armada."/>
    <s v="Não cumprimento de meta estabelecida no Acordo de Metas da Iniciativa 9 - Otimização do Portfólio de Imóveis da Cemig D, a qual prevê a obtenção de receita com a alienação de imóvel inservível, e à redução de despesas operacionais. Impossibilidade de desocupação total da área do imóvel da UHE Gafanhoto, prevista para ser alienada, inviabilizando a sua alienação e à redução de custos operacionais como serviço de transporte de ônibus, vigilância armada, conservação e limpeza, impostos e taxas, entre outros."/>
    <m/>
    <n v="0"/>
    <n v="0"/>
    <n v="0"/>
    <n v="0"/>
    <n v="0"/>
    <n v="0"/>
    <n v="60"/>
    <n v="58.8"/>
    <n v="63.8"/>
    <n v="38.799999999999997"/>
    <n v="28.8"/>
    <n v="13.8"/>
    <n v="264"/>
    <m/>
    <m/>
    <m/>
    <m/>
    <m/>
    <m/>
    <n v="75.392298049999994"/>
    <n v="108.28752244"/>
    <n v="124.29060457"/>
    <n v="142.07180693999999"/>
    <n v="168.74361049999999"/>
    <n v="208.75131583000001"/>
    <n v="827.53715833000001"/>
    <n v="252.31526164300001"/>
    <n v="202.52789500399999"/>
    <n v="158.07488907699999"/>
    <n v="131.40308552100001"/>
    <n v="118.067183743"/>
    <n v="100.28598137199999"/>
    <n v="118.067183743"/>
    <n v="104.731281964"/>
    <n v="86.950079594000002"/>
    <m/>
    <m/>
    <m/>
    <n v="1272.4228416610001"/>
    <m/>
    <m/>
    <m/>
    <m/>
    <m/>
    <m/>
    <m/>
    <m/>
    <m/>
    <m/>
    <m/>
    <m/>
    <n v="0"/>
    <m/>
    <m/>
    <m/>
    <m/>
    <m/>
    <m/>
    <m/>
    <m/>
    <m/>
    <m/>
    <m/>
    <m/>
    <n v="0"/>
    <n v="2363.9599999910001"/>
  </r>
  <r>
    <x v="2"/>
    <x v="13"/>
    <s v="CD/TA"/>
    <s v="Paulo Márcio Nepomuceno "/>
    <s v="CD/TA"/>
    <s v="Paulo Márcio Nepomuceno "/>
    <s v="DDC"/>
    <s v="-"/>
    <m/>
    <s v="Adequação do Anel Rodoviário "/>
    <s v="Adequação das áreas do Anel Rodoviário utilizadas para atividade de manutenção e operação do sistema."/>
    <s v="Restrição a obtenção de licença de operação do Anel Rodoviário, suspensão das atividades e multas, possíveis contaminações dos solos e lençóis freaticos e geração de passivos ambientais para a Cemig."/>
    <m/>
    <m/>
    <m/>
    <m/>
    <m/>
    <m/>
    <m/>
    <m/>
    <m/>
    <m/>
    <m/>
    <m/>
    <m/>
    <n v="0"/>
    <m/>
    <m/>
    <m/>
    <m/>
    <m/>
    <n v="72"/>
    <n v="72"/>
    <m/>
    <m/>
    <m/>
    <m/>
    <m/>
    <n v="144"/>
    <m/>
    <m/>
    <m/>
    <n v="28"/>
    <n v="125"/>
    <n v="80"/>
    <n v="65"/>
    <n v="30"/>
    <n v="33"/>
    <m/>
    <m/>
    <m/>
    <n v="361"/>
    <m/>
    <m/>
    <m/>
    <n v="100"/>
    <n v="225"/>
    <n v="225"/>
    <n v="226"/>
    <n v="125"/>
    <n v="106"/>
    <m/>
    <m/>
    <m/>
    <n v="1007"/>
    <m/>
    <m/>
    <n v="40"/>
    <n v="110"/>
    <n v="111"/>
    <n v="110"/>
    <n v="111"/>
    <m/>
    <m/>
    <m/>
    <m/>
    <m/>
    <n v="482"/>
    <n v="1994"/>
  </r>
  <r>
    <x v="2"/>
    <x v="13"/>
    <s v="GE/IM"/>
    <s v="Loan Lauar"/>
    <s v="GE/IM"/>
    <s v="Loan Lauar"/>
    <s v="DGE"/>
    <s v="-"/>
    <m/>
    <s v="Otimização dos Ativos de Varginha"/>
    <s v="Alienação do imóvel do centro, obras de adequação da SE e locação de imóvel para a agência de atendimento."/>
    <s v="Não cumprimento do Acordo de Metas da Iniciativa 9 do Programa de Adequação da Cemig D ao Regulatório, a qual prevê a obtenção de receita com a alienação de imóvel inservível, e à redução de despesas operacionais."/>
    <m/>
    <m/>
    <m/>
    <m/>
    <m/>
    <m/>
    <m/>
    <m/>
    <m/>
    <m/>
    <m/>
    <m/>
    <m/>
    <n v="0"/>
    <m/>
    <m/>
    <m/>
    <m/>
    <m/>
    <m/>
    <m/>
    <n v="39.462000000000003"/>
    <m/>
    <m/>
    <n v="92.078000000000003"/>
    <m/>
    <n v="131.54000000000002"/>
    <m/>
    <m/>
    <m/>
    <m/>
    <m/>
    <m/>
    <m/>
    <n v="87.144999999999996"/>
    <n v="87.144999999999996"/>
    <n v="174.29"/>
    <n v="174.29"/>
    <n v="261.43599999999998"/>
    <n v="784.30600000000004"/>
    <n v="261.43599999999998"/>
    <n v="261.43599999999998"/>
    <n v="174.29"/>
    <n v="174.29"/>
    <n v="87.144999999999996"/>
    <m/>
    <m/>
    <m/>
    <m/>
    <m/>
    <m/>
    <m/>
    <n v="958.59699999999987"/>
    <m/>
    <m/>
    <m/>
    <m/>
    <m/>
    <m/>
    <m/>
    <m/>
    <m/>
    <m/>
    <m/>
    <m/>
    <n v="0"/>
    <n v="1874.4429999999998"/>
  </r>
  <r>
    <x v="2"/>
    <x v="13"/>
    <s v="CD/TA"/>
    <s v="Paulo Márcio Nepomuceno "/>
    <s v="CD/TA"/>
    <s v="Paulo Márcio Nepomuceno "/>
    <s v="DDC"/>
    <s v="SC00218"/>
    <m/>
    <s v="Adequação do Q14 - Cidade Industrial"/>
    <s v="Adequação das áreas do Q14 utilizadas para a atividade de manutenção e operação do sistema visando o atendimento as condicionantes ambientais. "/>
    <s v="Multa, suspensão da licença de operação do Q14 e/ou fechamento do Q14, possíveis contaminações dos solos e lençóis freaticos e geração de passivos ambientais para a Cemig."/>
    <m/>
    <m/>
    <m/>
    <m/>
    <m/>
    <m/>
    <m/>
    <m/>
    <m/>
    <n v="45"/>
    <n v="45"/>
    <n v="46"/>
    <m/>
    <n v="136"/>
    <m/>
    <m/>
    <m/>
    <n v="18"/>
    <n v="50"/>
    <n v="107"/>
    <n v="188"/>
    <n v="141"/>
    <n v="141"/>
    <m/>
    <m/>
    <m/>
    <n v="645"/>
    <m/>
    <n v="41"/>
    <n v="80"/>
    <n v="95"/>
    <n v="94"/>
    <n v="99"/>
    <m/>
    <m/>
    <m/>
    <m/>
    <m/>
    <m/>
    <n v="409"/>
    <m/>
    <m/>
    <n v="63"/>
    <n v="140"/>
    <n v="140"/>
    <n v="140"/>
    <n v="140"/>
    <m/>
    <m/>
    <m/>
    <m/>
    <m/>
    <n v="623"/>
    <m/>
    <m/>
    <m/>
    <m/>
    <m/>
    <m/>
    <m/>
    <m/>
    <m/>
    <m/>
    <m/>
    <m/>
    <n v="0"/>
    <n v="1813"/>
  </r>
  <r>
    <x v="2"/>
    <x v="13"/>
    <s v="SC"/>
    <s v="Flávio Henrique Silva Rosário"/>
    <s v="SC"/>
    <s v="Flávio Henrique Silva Rosário"/>
    <s v="DGE"/>
    <s v="-"/>
    <m/>
    <s v="Q14/P2 e 3 e P2/Adelaide - Obra de recuperação estrutural e instalações"/>
    <s v="Obra de instalação do sistema de combate a incêndio, Sistema de Proteção conta Descargas Atmosféricas - SPDA e substituição de telhado."/>
    <s v="Infiltração do telhado podendo avariar equipamentos e materiais; segurança em relação a combate a incêndio, SPDA e instalações elétricas"/>
    <m/>
    <m/>
    <m/>
    <m/>
    <m/>
    <m/>
    <m/>
    <n v="8"/>
    <n v="12"/>
    <n v="16"/>
    <n v="20"/>
    <n v="16"/>
    <n v="8"/>
    <n v="80"/>
    <m/>
    <m/>
    <m/>
    <m/>
    <m/>
    <n v="108"/>
    <n v="128"/>
    <n v="144"/>
    <n v="160"/>
    <n v="172"/>
    <n v="156"/>
    <n v="128"/>
    <n v="996"/>
    <n v="124"/>
    <n v="120"/>
    <n v="116"/>
    <n v="100"/>
    <n v="96"/>
    <m/>
    <m/>
    <m/>
    <m/>
    <m/>
    <m/>
    <m/>
    <n v="556"/>
    <m/>
    <m/>
    <m/>
    <m/>
    <m/>
    <m/>
    <m/>
    <m/>
    <m/>
    <m/>
    <m/>
    <m/>
    <n v="0"/>
    <m/>
    <m/>
    <m/>
    <m/>
    <m/>
    <m/>
    <m/>
    <m/>
    <m/>
    <m/>
    <m/>
    <m/>
    <n v="0"/>
    <n v="1632"/>
  </r>
  <r>
    <x v="2"/>
    <x v="13"/>
    <s v="GE/IM"/>
    <s v="Loan Lauar"/>
    <s v="GE/IM"/>
    <s v="Loan Lauar"/>
    <s v="DGE"/>
    <s v="-"/>
    <m/>
    <s v="Otimização dos Ativos de Três Corações"/>
    <s v="Alienação do imóvel compartilhado, construção na SE e locação de imóvel para agência de atendimento."/>
    <s v="Não cumprimento do Acordo de Metas da Iniciativa 9 do Programa de Adequação da Cemig D ao Regulatório, a qual prevê a obtenção de receita com a alienação de imóvel inservível, e à redução de despesas operacionais."/>
    <m/>
    <m/>
    <m/>
    <m/>
    <m/>
    <m/>
    <m/>
    <m/>
    <m/>
    <m/>
    <m/>
    <m/>
    <m/>
    <n v="0"/>
    <m/>
    <m/>
    <m/>
    <m/>
    <m/>
    <m/>
    <m/>
    <n v="25"/>
    <m/>
    <m/>
    <n v="76"/>
    <m/>
    <n v="101"/>
    <m/>
    <m/>
    <m/>
    <m/>
    <m/>
    <m/>
    <m/>
    <n v="67.519000000000005"/>
    <n v="67.519000000000005"/>
    <n v="135.03800000000001"/>
    <n v="135.03800000000001"/>
    <n v="202.55600000000001"/>
    <n v="607.67000000000007"/>
    <n v="202.566"/>
    <n v="202.55600000000001"/>
    <n v="135.03800000000001"/>
    <n v="135.03800000000001"/>
    <n v="67.519000000000005"/>
    <m/>
    <m/>
    <m/>
    <m/>
    <m/>
    <m/>
    <m/>
    <n v="742.7170000000001"/>
    <m/>
    <m/>
    <m/>
    <m/>
    <m/>
    <m/>
    <m/>
    <m/>
    <m/>
    <m/>
    <m/>
    <m/>
    <n v="0"/>
    <n v="1451.3870000000002"/>
  </r>
  <r>
    <x v="2"/>
    <x v="13"/>
    <s v="GE/IM"/>
    <s v="Evandro Jardim"/>
    <s v="GE/IM"/>
    <s v="Evandro Jardim"/>
    <s v="DGE"/>
    <s v="-"/>
    <m/>
    <s v="Otimização dos Ativos de Barbacena"/>
    <s v="Execução de adequações/reforma civil do imóvel da SE Barbacena 2."/>
    <s v="Não cumprimento do Acordo de Metas da Iniciativa 9 do Programa de Adequação da Cemig D ao Regulatório, a qual prevê a obtenção de receita com a alienação de imóvel inservível, e à redução de despesas operacionais."/>
    <m/>
    <m/>
    <m/>
    <m/>
    <m/>
    <m/>
    <m/>
    <m/>
    <m/>
    <m/>
    <m/>
    <m/>
    <m/>
    <n v="0"/>
    <m/>
    <m/>
    <m/>
    <m/>
    <m/>
    <m/>
    <m/>
    <n v="30"/>
    <m/>
    <m/>
    <n v="70"/>
    <m/>
    <n v="100"/>
    <m/>
    <m/>
    <m/>
    <m/>
    <m/>
    <m/>
    <m/>
    <m/>
    <n v="67.5"/>
    <n v="67.5"/>
    <n v="135"/>
    <n v="135"/>
    <n v="405"/>
    <n v="202.5"/>
    <n v="202.5"/>
    <n v="202.5"/>
    <n v="135"/>
    <n v="135"/>
    <n v="67.5"/>
    <m/>
    <m/>
    <m/>
    <m/>
    <m/>
    <m/>
    <n v="945"/>
    <m/>
    <m/>
    <m/>
    <m/>
    <m/>
    <m/>
    <m/>
    <m/>
    <m/>
    <m/>
    <m/>
    <m/>
    <n v="0"/>
    <n v="1450"/>
  </r>
  <r>
    <x v="2"/>
    <x v="13"/>
    <s v="GE/IM"/>
    <s v="Evandro Jardim"/>
    <s v="GE/IM"/>
    <s v="Evandro Jardim"/>
    <s v="DGE"/>
    <s v="-"/>
    <m/>
    <s v="Otimização dos Ativos de Araxá"/>
    <s v="Execução de obra civil de nova instalação de escritório no imóvel anexo à Subestação para recebimento do pessoal do imóvel do Centro."/>
    <s v="Não cumprimento do Acordo de Metas da Iniciativa 9 do Programa de Adequação da Cemig D ao Regulatório, a qual prevê a obtenção de receita com a alienação de imóvel inservível, e à redução de despesas operacionais."/>
    <m/>
    <m/>
    <m/>
    <m/>
    <m/>
    <m/>
    <m/>
    <m/>
    <m/>
    <m/>
    <n v="13.91"/>
    <n v="27.82"/>
    <n v="55.64"/>
    <n v="97.37"/>
    <n v="27.82"/>
    <n v="13.91"/>
    <m/>
    <m/>
    <m/>
    <m/>
    <m/>
    <m/>
    <n v="125.19"/>
    <n v="125.19"/>
    <n v="125.19"/>
    <n v="125.19"/>
    <n v="542.49"/>
    <n v="250.38"/>
    <n v="250.38"/>
    <n v="125.19"/>
    <n v="125.19"/>
    <m/>
    <m/>
    <m/>
    <m/>
    <m/>
    <m/>
    <m/>
    <m/>
    <n v="751.1400000000001"/>
    <m/>
    <m/>
    <m/>
    <m/>
    <m/>
    <m/>
    <m/>
    <m/>
    <m/>
    <m/>
    <m/>
    <m/>
    <n v="0"/>
    <m/>
    <m/>
    <m/>
    <m/>
    <m/>
    <m/>
    <m/>
    <m/>
    <m/>
    <m/>
    <m/>
    <m/>
    <n v="0"/>
    <n v="1391"/>
  </r>
  <r>
    <x v="2"/>
    <x v="13"/>
    <s v="SC"/>
    <s v="Flávio Henrique Silva Rosário"/>
    <s v="SC"/>
    <s v="Flávio Henrique Silva Rosário"/>
    <s v="DGE"/>
    <s v="-"/>
    <m/>
    <s v="Aquisição de Sistema multiponto RPCS VE  Equipado para 40 conexões HD ou 80 conexões SD "/>
    <s v="Aquisição de um sistema conexão multiponto para modernização e ampliação e substituição da unidade MCU - MGC 10,0 em utilização atualmente no sistema de videoconferência da Cemig."/>
    <s v="Impossibilidade de conexão entre todos os terminais de sistema de videoconferência. Negativa do fafricante Polycom, em prestar manutenção corretiva na MGC 100, por se tratar de equipamento ultrapassado e sem peças de reposição."/>
    <m/>
    <m/>
    <m/>
    <m/>
    <m/>
    <m/>
    <m/>
    <m/>
    <m/>
    <m/>
    <m/>
    <n v="1000"/>
    <m/>
    <n v="1000"/>
    <m/>
    <m/>
    <m/>
    <m/>
    <m/>
    <m/>
    <m/>
    <m/>
    <n v="120"/>
    <m/>
    <m/>
    <m/>
    <n v="120"/>
    <m/>
    <m/>
    <m/>
    <m/>
    <m/>
    <m/>
    <m/>
    <m/>
    <n v="120"/>
    <m/>
    <m/>
    <m/>
    <n v="120"/>
    <m/>
    <m/>
    <m/>
    <m/>
    <m/>
    <m/>
    <m/>
    <m/>
    <n v="120"/>
    <m/>
    <m/>
    <m/>
    <n v="120"/>
    <m/>
    <m/>
    <m/>
    <m/>
    <m/>
    <m/>
    <m/>
    <m/>
    <m/>
    <m/>
    <m/>
    <m/>
    <n v="0"/>
    <n v="1360"/>
  </r>
  <r>
    <x v="2"/>
    <x v="13"/>
    <s v="SC"/>
    <s v="Flávio Henrique Silva Rosário"/>
    <s v="SC"/>
    <s v="Flávio Henrique Silva Rosário"/>
    <s v="DGE"/>
    <s v="-"/>
    <m/>
    <s v="Substituição do sistema de abastecimento de água das unidades AR, CI, IT e SE-NA"/>
    <s v="Substituição de toda a malha hidráulica dos prédios dentro das unidades AR, CI, IT e SE-NA dentro dos novos padrões de mercado e de produto"/>
    <s v="Rompimento de tubulações; interrupção de abastecimento em local de trabalho; contaminação em água potável; atendimentos emergenciais aos vazamentos; dificuldade para manutenção; impacto em outros sistemas construtivos, aumentando custo de manutenção"/>
    <m/>
    <m/>
    <m/>
    <m/>
    <m/>
    <m/>
    <m/>
    <m/>
    <n v="15"/>
    <n v="15"/>
    <n v="15"/>
    <n v="15"/>
    <n v="15"/>
    <n v="75"/>
    <m/>
    <m/>
    <m/>
    <m/>
    <m/>
    <m/>
    <n v="25"/>
    <n v="30"/>
    <n v="30"/>
    <n v="38"/>
    <n v="40"/>
    <n v="45"/>
    <n v="208"/>
    <n v="50"/>
    <n v="55"/>
    <n v="60"/>
    <n v="65"/>
    <n v="70"/>
    <n v="80"/>
    <n v="80"/>
    <n v="80"/>
    <n v="75"/>
    <n v="70"/>
    <n v="65"/>
    <n v="60"/>
    <n v="810"/>
    <n v="55"/>
    <n v="45"/>
    <n v="40"/>
    <n v="35"/>
    <n v="35"/>
    <n v="25"/>
    <m/>
    <m/>
    <m/>
    <m/>
    <m/>
    <m/>
    <n v="235"/>
    <m/>
    <m/>
    <m/>
    <m/>
    <m/>
    <m/>
    <m/>
    <m/>
    <m/>
    <m/>
    <m/>
    <m/>
    <n v="0"/>
    <n v="1328"/>
  </r>
  <r>
    <x v="2"/>
    <x v="13"/>
    <s v="CD/TA"/>
    <s v="Paulo Márcio Nepomuceno "/>
    <s v="CD/TA"/>
    <s v="Paulo Márcio Nepomuceno "/>
    <s v="DDC"/>
    <s v="-"/>
    <m/>
    <s v="Adequação da Área destinada ao armazenamento de equipamentos, produtos e resíduos perigosos  em Montes Claros "/>
    <s v="Construção de duas bacias de contenção. Uma com cobertura e fechamento metálico  na área destinada ao armazenamento de equipamentos, produtos e resíduos perigosos (350m²) e outra ligada  a um Sistema Separador de Água e Óleo  na área destinada ao armazenamento de equipamentos com óleo (175m²)"/>
    <s v="Multas e/ou suspensão das atividades de manutenção, possíveis contaminações dos solos e lençóis freaticos e geração de passivos ambientais para a Cemig."/>
    <m/>
    <m/>
    <m/>
    <m/>
    <m/>
    <m/>
    <m/>
    <m/>
    <m/>
    <m/>
    <m/>
    <m/>
    <m/>
    <n v="0"/>
    <m/>
    <m/>
    <m/>
    <m/>
    <m/>
    <m/>
    <m/>
    <m/>
    <m/>
    <m/>
    <m/>
    <n v="160"/>
    <n v="160"/>
    <n v="199"/>
    <n v="270"/>
    <n v="270"/>
    <n v="270"/>
    <n v="100"/>
    <m/>
    <m/>
    <m/>
    <m/>
    <m/>
    <m/>
    <m/>
    <n v="1109"/>
    <m/>
    <m/>
    <m/>
    <m/>
    <m/>
    <m/>
    <m/>
    <m/>
    <m/>
    <m/>
    <m/>
    <m/>
    <n v="0"/>
    <m/>
    <m/>
    <m/>
    <m/>
    <m/>
    <m/>
    <m/>
    <m/>
    <m/>
    <m/>
    <m/>
    <m/>
    <n v="0"/>
    <n v="1269"/>
  </r>
  <r>
    <x v="2"/>
    <x v="13"/>
    <s v="GE/IM"/>
    <s v="Loan Lauar"/>
    <s v="GE/IM"/>
    <s v="Loan Lauar"/>
    <s v="DGE"/>
    <s v="-"/>
    <m/>
    <s v="Otimização dos Ativos de Governador Valadares"/>
    <s v="Alienação do imóvel do centro, transferência para o imóvel da Vila Mariana, onde será construída edificação, e locação de imóvel para a Agência de Atendimento."/>
    <s v="Não cumprimento do Acordo de Metas da Iniciativa 9 do Programa de Adequação da Cemig D ao Regulatório, a qual prevê a obtenção de receita com a alienação de imóvel inservível, e à redução de despesas operacionais."/>
    <m/>
    <m/>
    <m/>
    <m/>
    <m/>
    <m/>
    <m/>
    <m/>
    <n v="11.356"/>
    <n v="22.712"/>
    <n v="45.423999999999999"/>
    <n v="22.712"/>
    <n v="11.356"/>
    <n v="113.55999999999999"/>
    <m/>
    <m/>
    <m/>
    <m/>
    <m/>
    <m/>
    <m/>
    <n v="102.20399999999999"/>
    <n v="102.20399999999999"/>
    <n v="102.20399999999999"/>
    <n v="102.20399999999999"/>
    <n v="204.40799999999999"/>
    <n v="613.22399999999993"/>
    <n v="204.40799999999999"/>
    <n v="102.104"/>
    <n v="102.20399999999999"/>
    <m/>
    <m/>
    <m/>
    <m/>
    <m/>
    <m/>
    <m/>
    <m/>
    <m/>
    <n v="408.71600000000001"/>
    <m/>
    <m/>
    <m/>
    <m/>
    <m/>
    <m/>
    <m/>
    <m/>
    <m/>
    <m/>
    <m/>
    <m/>
    <n v="0"/>
    <m/>
    <m/>
    <m/>
    <m/>
    <m/>
    <m/>
    <m/>
    <m/>
    <m/>
    <m/>
    <m/>
    <m/>
    <n v="0"/>
    <n v="1135.5"/>
  </r>
  <r>
    <x v="2"/>
    <x v="13"/>
    <s v="SC"/>
    <s v="Flávio Henrique Silva Rosário"/>
    <s v="SC"/>
    <s v="Flávio Henrique Silva Rosário"/>
    <s v="DGE"/>
    <s v="-"/>
    <m/>
    <s v="Aquisição de Equipamentos de Ar Condicionado D"/>
    <s v="Aquisição de Equipamentos de Ar Condicionado para todo o Estado."/>
    <s v="Dificuldade no fornecimento de aparelhos de ar condicionado para as instalações da Cemig e consequentemente, na garantia da climatização de ambientes conforme a Portaria 3523, de 28/08/1998 do Ministério da Saúde."/>
    <m/>
    <m/>
    <m/>
    <m/>
    <m/>
    <m/>
    <m/>
    <m/>
    <m/>
    <m/>
    <m/>
    <m/>
    <n v="113"/>
    <n v="113"/>
    <m/>
    <m/>
    <m/>
    <m/>
    <m/>
    <m/>
    <m/>
    <m/>
    <m/>
    <m/>
    <m/>
    <n v="248"/>
    <n v="248"/>
    <m/>
    <m/>
    <m/>
    <m/>
    <m/>
    <m/>
    <m/>
    <m/>
    <m/>
    <m/>
    <m/>
    <n v="173"/>
    <n v="173"/>
    <m/>
    <m/>
    <m/>
    <m/>
    <m/>
    <m/>
    <m/>
    <m/>
    <m/>
    <m/>
    <m/>
    <n v="223"/>
    <n v="223"/>
    <m/>
    <m/>
    <m/>
    <m/>
    <m/>
    <m/>
    <m/>
    <m/>
    <m/>
    <m/>
    <m/>
    <n v="223"/>
    <n v="223"/>
    <n v="980"/>
  </r>
  <r>
    <x v="2"/>
    <x v="13"/>
    <s v="CD/TA"/>
    <s v="Paulo Márcio Nepomuceno "/>
    <s v="CD/TA"/>
    <s v="Paulo Márcio Nepomuceno "/>
    <s v="DDC"/>
    <s v="-"/>
    <m/>
    <s v="Instalação do Sistema de Alarme e Combate a Incêndio para obtenção do AVCB do Q14"/>
    <s v="Execução da Instalação do Sistema de Combate a Incêndio. Restabelecimento do alarme, com substituição do cabeamento, central da portaria e instalação dos novos pontos previstos no Projeto aprovado."/>
    <s v="Multa, suspensão da licença de operação do Q14 e/ou fechamento do Q14, possíveis contaminações dos solos e lençóis freaticos e geração de passivos ambientais para a Cemig."/>
    <m/>
    <m/>
    <m/>
    <m/>
    <m/>
    <m/>
    <m/>
    <m/>
    <n v="200"/>
    <n v="200"/>
    <n v="200"/>
    <n v="200"/>
    <m/>
    <n v="800"/>
    <m/>
    <m/>
    <m/>
    <m/>
    <m/>
    <m/>
    <m/>
    <m/>
    <m/>
    <m/>
    <m/>
    <m/>
    <n v="0"/>
    <m/>
    <m/>
    <m/>
    <m/>
    <m/>
    <m/>
    <m/>
    <m/>
    <m/>
    <m/>
    <m/>
    <m/>
    <n v="0"/>
    <m/>
    <m/>
    <m/>
    <m/>
    <m/>
    <m/>
    <m/>
    <m/>
    <m/>
    <m/>
    <m/>
    <m/>
    <n v="0"/>
    <m/>
    <m/>
    <m/>
    <m/>
    <m/>
    <m/>
    <m/>
    <m/>
    <m/>
    <m/>
    <m/>
    <m/>
    <n v="0"/>
    <n v="800"/>
  </r>
  <r>
    <x v="2"/>
    <x v="13"/>
    <s v="SC"/>
    <s v="Flávio Henrique Silva Rosário"/>
    <s v="SC"/>
    <s v="Flávio Henrique Silva Rosário"/>
    <s v="DGE"/>
    <s v="-"/>
    <m/>
    <s v="Aquisição de baterias para os Nobreaks dos Edifícios Júlio Soares e Aureliano Chaves"/>
    <s v="Aquisição de baterias para os Nobreaks, que possuem vida útil média de 5 anos e precisam ser substituídas de periodicamente."/>
    <s v="Falha completa dos nobreaks, o que pode provocar interrupção no fornecimento de energia para áreas críticas da empresa, como COS, COD e TI, e consequentemente, diversos prejuízos em falhas operacionais e multas no Sistema Elétrica da Cemig."/>
    <m/>
    <m/>
    <m/>
    <m/>
    <m/>
    <m/>
    <m/>
    <m/>
    <m/>
    <m/>
    <m/>
    <m/>
    <m/>
    <n v="0"/>
    <m/>
    <m/>
    <m/>
    <m/>
    <m/>
    <m/>
    <m/>
    <m/>
    <m/>
    <m/>
    <m/>
    <m/>
    <n v="0"/>
    <m/>
    <m/>
    <m/>
    <m/>
    <m/>
    <m/>
    <m/>
    <m/>
    <m/>
    <m/>
    <m/>
    <m/>
    <n v="0"/>
    <m/>
    <m/>
    <m/>
    <m/>
    <m/>
    <m/>
    <m/>
    <m/>
    <n v="200"/>
    <m/>
    <m/>
    <m/>
    <n v="200"/>
    <m/>
    <m/>
    <m/>
    <m/>
    <m/>
    <m/>
    <m/>
    <m/>
    <n v="600"/>
    <m/>
    <m/>
    <m/>
    <n v="600"/>
    <n v="800"/>
  </r>
  <r>
    <x v="2"/>
    <x v="13"/>
    <s v="GE/IM"/>
    <s v="Evandro Jardim"/>
    <s v="GE/IM"/>
    <s v="Evandro Jardim"/>
    <s v="DGE"/>
    <s v="-"/>
    <m/>
    <s v="Otimização dos Ativos de Montes Claros"/>
    <s v="Alienação do compartilhado e transferência das atividades para o imóvel situado no bairro Vila Mauricéia e locação de imóvel para agência. Adequação do imóvel para recebimento da equipe."/>
    <s v="Não cumprimento do Acordo de Metas da Iniciativa 9 do Programa de Adequação da Cemig D ao Regulatório, a qual prevê a obtenção de receita com a alienação de imóvel inservível, e à redução de despesas operacionais."/>
    <m/>
    <m/>
    <m/>
    <m/>
    <m/>
    <m/>
    <m/>
    <m/>
    <n v="15"/>
    <m/>
    <m/>
    <n v="35"/>
    <m/>
    <n v="50"/>
    <m/>
    <m/>
    <m/>
    <m/>
    <m/>
    <m/>
    <m/>
    <n v="35"/>
    <n v="35"/>
    <n v="70"/>
    <n v="70"/>
    <n v="105"/>
    <n v="315"/>
    <n v="105"/>
    <n v="105"/>
    <n v="70"/>
    <n v="70"/>
    <n v="35"/>
    <m/>
    <m/>
    <m/>
    <m/>
    <m/>
    <m/>
    <m/>
    <n v="385"/>
    <m/>
    <m/>
    <m/>
    <m/>
    <m/>
    <m/>
    <m/>
    <m/>
    <m/>
    <m/>
    <m/>
    <m/>
    <n v="0"/>
    <m/>
    <m/>
    <m/>
    <m/>
    <m/>
    <m/>
    <m/>
    <m/>
    <m/>
    <m/>
    <m/>
    <m/>
    <n v="0"/>
    <n v="750"/>
  </r>
  <r>
    <x v="2"/>
    <x v="13"/>
    <s v="GE/IM"/>
    <s v="Samuel Matos"/>
    <s v="GE/IM"/>
    <s v="Samuel Matos"/>
    <s v="DGE"/>
    <s v="-"/>
    <m/>
    <s v="Transferência de Base Operativa da MD/MM do Itambé para o Anel Rodoviário e Barro Preto (Projeto de Centralização Administrativa)"/>
    <s v="Transferência das equipes de manutenção de rede subterrânea, da MD/MM, do prédio Itambé para a instalação Anel Rodoviário, bem como montagem de base avançada na na instalação do Barro Preto, visando à liberação do prédio Itambé e do lote situado na rua Juiz de Fora para alienação."/>
    <s v="Não cumprimento de meta estabelecida no Projeto de Centralização Administrativa da Cemig no Edifício Aureliano Chaves, relativa à obtenção de receita com a alienação do prédio Itambé. "/>
    <m/>
    <m/>
    <m/>
    <m/>
    <m/>
    <m/>
    <m/>
    <m/>
    <n v="14.427"/>
    <m/>
    <m/>
    <n v="33.661999999999999"/>
    <m/>
    <n v="48.088999999999999"/>
    <m/>
    <m/>
    <n v="68.698999999999998"/>
    <n v="68.698999999999998"/>
    <n v="137.39699999999999"/>
    <n v="206.096"/>
    <n v="137.39699999999999"/>
    <n v="68.698999999999998"/>
    <m/>
    <m/>
    <m/>
    <m/>
    <n v="686.98699999999997"/>
    <m/>
    <m/>
    <m/>
    <m/>
    <m/>
    <m/>
    <m/>
    <m/>
    <m/>
    <m/>
    <m/>
    <m/>
    <n v="0"/>
    <m/>
    <m/>
    <m/>
    <m/>
    <m/>
    <m/>
    <m/>
    <m/>
    <m/>
    <m/>
    <m/>
    <m/>
    <n v="0"/>
    <m/>
    <m/>
    <m/>
    <m/>
    <m/>
    <m/>
    <m/>
    <m/>
    <m/>
    <m/>
    <m/>
    <m/>
    <n v="0"/>
    <n v="735.07600000000002"/>
  </r>
  <r>
    <x v="2"/>
    <x v="13"/>
    <s v="GE/IM"/>
    <s v="Loan Lauar"/>
    <s v="GE/IM"/>
    <s v="Loan Lauar"/>
    <s v="DGE"/>
    <s v="-"/>
    <m/>
    <s v="Otimização dos Ativos de Almenara"/>
    <s v="Alienação do compartilhado e estacionamento transferência das atividades para o depósito de materiais e locação de imóvel para agência. Adequação do depósito de materiais para recebimento da equipe."/>
    <s v="Não cumprimento do Acordo de Metas da Iniciativa 9 do Programa de Adequação da Cemig D ao Regulatório, a qual prevê a obtenção de receita com a alienação de imóvel inservível, e à redução de despesas operacionais."/>
    <m/>
    <m/>
    <m/>
    <m/>
    <m/>
    <m/>
    <m/>
    <n v="51.1"/>
    <m/>
    <m/>
    <m/>
    <n v="49.5"/>
    <n v="116"/>
    <n v="216.6"/>
    <n v="200"/>
    <n v="150"/>
    <n v="70"/>
    <n v="93.4"/>
    <m/>
    <m/>
    <m/>
    <m/>
    <m/>
    <m/>
    <m/>
    <m/>
    <n v="513.4"/>
    <m/>
    <m/>
    <m/>
    <m/>
    <m/>
    <m/>
    <m/>
    <m/>
    <m/>
    <m/>
    <m/>
    <m/>
    <n v="0"/>
    <m/>
    <m/>
    <m/>
    <m/>
    <m/>
    <m/>
    <m/>
    <m/>
    <m/>
    <m/>
    <m/>
    <m/>
    <n v="0"/>
    <m/>
    <m/>
    <m/>
    <m/>
    <m/>
    <m/>
    <m/>
    <m/>
    <m/>
    <m/>
    <m/>
    <m/>
    <n v="0"/>
    <n v="730"/>
  </r>
  <r>
    <x v="2"/>
    <x v="13"/>
    <s v="SC"/>
    <s v="Flávio Henrique Silva Rosário"/>
    <s v="SC"/>
    <s v="Flávio Henrique Silva Rosário"/>
    <s v="DGE"/>
    <s v="-"/>
    <m/>
    <s v="Reforma total e impermeabilização do telhado do imóvel Q3 - Bloco A e B - Agência de Atendimento"/>
    <s v="Desintalação e remoção do telhado existente e troca total por telhado metálico novo e impermeabilização de áreas abertas."/>
    <s v="Infiltração do telhado podendo avariar equipamentos e materiais; segurança em relação a combate a incêndio, SPDA e instalações elétricas"/>
    <m/>
    <m/>
    <m/>
    <m/>
    <m/>
    <m/>
    <m/>
    <m/>
    <m/>
    <m/>
    <m/>
    <m/>
    <m/>
    <n v="0"/>
    <n v="10"/>
    <n v="10"/>
    <m/>
    <m/>
    <m/>
    <m/>
    <m/>
    <m/>
    <m/>
    <m/>
    <m/>
    <m/>
    <n v="20"/>
    <m/>
    <m/>
    <n v="60"/>
    <n v="110"/>
    <n v="155"/>
    <n v="175"/>
    <n v="100"/>
    <n v="50"/>
    <m/>
    <m/>
    <m/>
    <m/>
    <n v="650"/>
    <m/>
    <m/>
    <m/>
    <m/>
    <m/>
    <m/>
    <m/>
    <m/>
    <m/>
    <m/>
    <m/>
    <m/>
    <n v="0"/>
    <m/>
    <m/>
    <m/>
    <m/>
    <m/>
    <m/>
    <m/>
    <m/>
    <m/>
    <m/>
    <m/>
    <m/>
    <n v="0"/>
    <n v="670"/>
  </r>
  <r>
    <x v="2"/>
    <x v="13"/>
    <s v="SC"/>
    <s v="Ian Garcia"/>
    <s v="SC"/>
    <s v="Ian Garcia"/>
    <s v="DGE"/>
    <s v="-"/>
    <m/>
    <s v="Controle de Acesso - AR"/>
    <s v="Instalação de catracas na entrada principal e P21 do AR (depende do projeto de Infra._x000a_Infraestrutura para implantação de controle de acesso - AR_x000a_Instalação de infraestrutura para recebimento de controle de acesso no AR - Projeto elaborado_x000a_"/>
    <s v="Perda do controle da pontualidade dos empregados. Dificuldade no controle do fluxo de pessoas na unidade._x000a_Impossibilidade de implantação  do sistema eletrônico de controle de acesso. Dificuldade no controle do fluxo de pessoas na unidade."/>
    <m/>
    <m/>
    <m/>
    <m/>
    <m/>
    <m/>
    <m/>
    <m/>
    <m/>
    <n v="120"/>
    <n v="40"/>
    <n v="40"/>
    <n v="40"/>
    <n v="240"/>
    <n v="40"/>
    <n v="40"/>
    <n v="40"/>
    <n v="40"/>
    <n v="40"/>
    <n v="40"/>
    <m/>
    <m/>
    <m/>
    <m/>
    <m/>
    <m/>
    <n v="240"/>
    <m/>
    <m/>
    <m/>
    <m/>
    <m/>
    <m/>
    <m/>
    <m/>
    <m/>
    <m/>
    <m/>
    <n v="60"/>
    <n v="60"/>
    <m/>
    <m/>
    <m/>
    <m/>
    <m/>
    <m/>
    <m/>
    <m/>
    <m/>
    <m/>
    <m/>
    <m/>
    <n v="0"/>
    <m/>
    <m/>
    <m/>
    <m/>
    <m/>
    <m/>
    <m/>
    <m/>
    <m/>
    <m/>
    <m/>
    <m/>
    <n v="0"/>
    <n v="540"/>
  </r>
  <r>
    <x v="2"/>
    <x v="13"/>
    <s v="SC"/>
    <s v="Daniel Bretas (31-35062945)"/>
    <s v="SC"/>
    <s v="Daniel Bretas (31-35062945)"/>
    <s v="DGE"/>
    <s v="-"/>
    <m/>
    <s v="JUIZ DE FORA - DRENAGEM DE SOLO E ASFALTAMENTO NA ÁREA DO SERVIÇO DE CAMPO"/>
    <s v="OBRA DE DRENAGEM, SUBSTITUIÇÃO DO ASFALTO EXISTENTE E IMPLANTAÇÃO DE ASFALTO ONDE NÃO HÁ"/>
    <s v="Aumento da execução de despesa operacional, visto que há constantes problemas (buracos) no alfalto existe, gerandos gastos em despesa operacional para correção, bem como alagamento de área quando de chuvas. Os buracos também causam dados a veículos que circulam no local e impacto no Clima dos empregados que utilizam a instalação."/>
    <m/>
    <m/>
    <m/>
    <m/>
    <m/>
    <m/>
    <m/>
    <m/>
    <m/>
    <m/>
    <m/>
    <m/>
    <m/>
    <n v="0"/>
    <m/>
    <m/>
    <m/>
    <m/>
    <m/>
    <m/>
    <m/>
    <m/>
    <m/>
    <m/>
    <m/>
    <n v="450"/>
    <n v="450"/>
    <m/>
    <m/>
    <m/>
    <m/>
    <m/>
    <m/>
    <m/>
    <m/>
    <m/>
    <m/>
    <m/>
    <m/>
    <n v="0"/>
    <m/>
    <m/>
    <m/>
    <m/>
    <m/>
    <m/>
    <m/>
    <m/>
    <m/>
    <m/>
    <m/>
    <m/>
    <n v="0"/>
    <m/>
    <m/>
    <m/>
    <m/>
    <m/>
    <m/>
    <m/>
    <m/>
    <m/>
    <m/>
    <m/>
    <m/>
    <n v="0"/>
    <n v="450"/>
  </r>
  <r>
    <x v="2"/>
    <x v="13"/>
    <s v="RH/EC"/>
    <s v="Marcela"/>
    <s v="RH/EC"/>
    <s v="Marcela"/>
    <s v="DRH"/>
    <s v="-"/>
    <m/>
    <s v="Modernização de Recursos Pedagógicos"/>
    <s v="Modernização de salas de aula, paineis, equipamentos didáticos em geral."/>
    <s v="Impossibilitará reposição de materiais e equipamentos desgastados, impossibilitando os treinamentos."/>
    <m/>
    <m/>
    <m/>
    <m/>
    <m/>
    <m/>
    <m/>
    <m/>
    <m/>
    <m/>
    <m/>
    <m/>
    <m/>
    <n v="0"/>
    <m/>
    <m/>
    <m/>
    <m/>
    <m/>
    <m/>
    <m/>
    <m/>
    <m/>
    <m/>
    <m/>
    <m/>
    <n v="0"/>
    <m/>
    <m/>
    <m/>
    <m/>
    <m/>
    <m/>
    <m/>
    <m/>
    <m/>
    <m/>
    <m/>
    <n v="100"/>
    <n v="100"/>
    <m/>
    <m/>
    <m/>
    <m/>
    <m/>
    <m/>
    <m/>
    <m/>
    <m/>
    <m/>
    <m/>
    <n v="160"/>
    <n v="160"/>
    <m/>
    <m/>
    <m/>
    <m/>
    <m/>
    <m/>
    <m/>
    <m/>
    <m/>
    <m/>
    <m/>
    <n v="160"/>
    <n v="160"/>
    <n v="420"/>
  </r>
  <r>
    <x v="2"/>
    <x v="13"/>
    <s v="SC"/>
    <s v="Flávio Henrique Silva Rosário"/>
    <s v="SC"/>
    <s v="Flávio Henrique Silva Rosário"/>
    <s v="DGE"/>
    <s v="-"/>
    <m/>
    <s v="Aquisição de Subestação Predial para o Quarteirão 14"/>
    <s v="Aquisição de equipamentos para as subestações dos prédios do Quarteirão 14."/>
    <s v="Caso os equipamentos entrem em falha, há risco de interrupção no fornecimento de energia, acidentes e incêndio nas edificações envolvidas. Há também riscos de multas por parte da Aneel pelas irregularidades nas medições de energia."/>
    <m/>
    <m/>
    <m/>
    <m/>
    <m/>
    <m/>
    <m/>
    <m/>
    <m/>
    <m/>
    <m/>
    <m/>
    <m/>
    <n v="0"/>
    <m/>
    <m/>
    <m/>
    <m/>
    <m/>
    <m/>
    <m/>
    <m/>
    <n v="200"/>
    <m/>
    <m/>
    <m/>
    <n v="200"/>
    <m/>
    <m/>
    <m/>
    <m/>
    <m/>
    <m/>
    <m/>
    <m/>
    <n v="100"/>
    <m/>
    <m/>
    <m/>
    <n v="100"/>
    <m/>
    <m/>
    <m/>
    <m/>
    <m/>
    <m/>
    <m/>
    <m/>
    <n v="100"/>
    <m/>
    <m/>
    <m/>
    <n v="100"/>
    <m/>
    <m/>
    <m/>
    <m/>
    <m/>
    <m/>
    <m/>
    <m/>
    <m/>
    <m/>
    <m/>
    <m/>
    <n v="0"/>
    <n v="400"/>
  </r>
  <r>
    <x v="2"/>
    <x v="13"/>
    <s v="RH/EC"/>
    <s v="Marcela"/>
    <s v="RH/EC"/>
    <s v="Marcela"/>
    <s v="DRH"/>
    <s v="-"/>
    <m/>
    <s v="Pista de Direção Defensiva"/>
    <s v="Construção da pista para o curso de direção defensiva"/>
    <s v="A falta de treinamento das equipes impossibilitará as manutenções preventivas dos equipamentos de Linha de Transmissão e subestações, ocasionando altos índices de defeitos e indisponibilidade do sistema elétrico."/>
    <m/>
    <m/>
    <m/>
    <m/>
    <m/>
    <m/>
    <m/>
    <m/>
    <m/>
    <m/>
    <m/>
    <m/>
    <n v="350"/>
    <n v="350"/>
    <m/>
    <m/>
    <m/>
    <m/>
    <m/>
    <m/>
    <m/>
    <m/>
    <m/>
    <m/>
    <m/>
    <m/>
    <n v="0"/>
    <m/>
    <m/>
    <m/>
    <m/>
    <m/>
    <m/>
    <m/>
    <m/>
    <m/>
    <m/>
    <m/>
    <m/>
    <n v="0"/>
    <m/>
    <m/>
    <m/>
    <m/>
    <m/>
    <m/>
    <m/>
    <m/>
    <m/>
    <m/>
    <m/>
    <m/>
    <n v="0"/>
    <m/>
    <m/>
    <m/>
    <m/>
    <m/>
    <m/>
    <m/>
    <m/>
    <m/>
    <m/>
    <m/>
    <m/>
    <n v="0"/>
    <n v="350"/>
  </r>
  <r>
    <x v="2"/>
    <x v="13"/>
    <s v="SC"/>
    <s v="Daniel Bretas (31-35062945)"/>
    <s v="SC"/>
    <s v="Daniel Bretas (31-35062945)"/>
    <s v="DGE"/>
    <s v="-"/>
    <m/>
    <s v="UBERLÂNDIA - SUBSTITUIÇÃO TELHADO NO CRIU"/>
    <s v="SUBSTITUIÇÃO DO TELHADO EXISTENTE, QUE ESTÁ MUITO DANIFICADO - BLOCO B, COMPREENDIDO PELA OFICINA, EQUIPES DA MD/UL, SA/SE E TI/TC"/>
    <s v="Aumento nos custos de manutenção (despesa operacional), danos a bens da Companhia quando de chuvas e vazamento dentro da instalação, impacto direto no clima organizacional com a insatisfação e reclamação dos empregados"/>
    <m/>
    <m/>
    <m/>
    <m/>
    <m/>
    <m/>
    <m/>
    <m/>
    <m/>
    <m/>
    <m/>
    <m/>
    <n v="350"/>
    <n v="350"/>
    <m/>
    <m/>
    <m/>
    <m/>
    <m/>
    <m/>
    <m/>
    <m/>
    <m/>
    <m/>
    <m/>
    <m/>
    <n v="0"/>
    <m/>
    <m/>
    <m/>
    <m/>
    <m/>
    <m/>
    <m/>
    <m/>
    <m/>
    <m/>
    <m/>
    <m/>
    <n v="0"/>
    <m/>
    <m/>
    <m/>
    <m/>
    <m/>
    <m/>
    <m/>
    <m/>
    <m/>
    <m/>
    <m/>
    <m/>
    <n v="0"/>
    <m/>
    <m/>
    <m/>
    <m/>
    <m/>
    <m/>
    <m/>
    <m/>
    <m/>
    <m/>
    <m/>
    <m/>
    <n v="0"/>
    <n v="350"/>
  </r>
  <r>
    <x v="2"/>
    <x v="13"/>
    <s v="GE/IM"/>
    <s v="Loan Lauar"/>
    <s v="GE/IM"/>
    <s v="Loan Lauar"/>
    <s v="DGE"/>
    <s v="-"/>
    <m/>
    <s v="Otimização dos Ativos de Patrocínio"/>
    <s v="Alienação do imóvel próprio, construção de edificação na SE e locação de agência de atendimento."/>
    <s v="Não cumprimento do Acordo de Metas da Iniciativa 9 do Programa de Adequação da Cemig D ao Regulatório, a qual prevê a obtenção de receita com a alienação de imóvel inservível, e à redução de despesas operacionais."/>
    <m/>
    <m/>
    <m/>
    <m/>
    <m/>
    <m/>
    <m/>
    <n v="10.147"/>
    <m/>
    <n v="23.675999999999998"/>
    <m/>
    <m/>
    <m/>
    <n v="33.823"/>
    <m/>
    <n v="91.322000000000003"/>
    <n v="121.762"/>
    <n v="91.322000000000003"/>
    <m/>
    <m/>
    <m/>
    <m/>
    <m/>
    <m/>
    <m/>
    <m/>
    <n v="304.40600000000001"/>
    <m/>
    <m/>
    <m/>
    <m/>
    <m/>
    <m/>
    <m/>
    <m/>
    <m/>
    <m/>
    <m/>
    <m/>
    <n v="0"/>
    <m/>
    <m/>
    <m/>
    <m/>
    <m/>
    <m/>
    <m/>
    <m/>
    <m/>
    <m/>
    <m/>
    <m/>
    <n v="0"/>
    <m/>
    <m/>
    <m/>
    <m/>
    <m/>
    <m/>
    <m/>
    <m/>
    <m/>
    <m/>
    <m/>
    <m/>
    <n v="0"/>
    <n v="338.22899999999998"/>
  </r>
  <r>
    <x v="2"/>
    <x v="13"/>
    <s v="SC"/>
    <s v="Flávio Henrique Silva Rosário"/>
    <s v="SC"/>
    <s v="Flávio Henrique Silva Rosário"/>
    <s v="DGE"/>
    <s v="-"/>
    <m/>
    <s v="Equipamentos para cozinhas, refeitórios e restaurantes"/>
    <s v="Aquisição de equipamentos para cozinhas, refeitórios e restaurantes das unidades prediais administrativas da região metropolitana de Belo Horizonte sob gestão da Infraestrutura - SC"/>
    <s v="Insatisfação de empregados por infraestrutura inadequada para sua utilização em horário de almoço; contaminação por oxidação de alimentos armazenados em equipamentos antigos; manutenção muito frequente em equipamentos de destinação doméstica ou antigos utilizados atualmente; alimentos descartados por temperatura do ambiente excessiva; "/>
    <m/>
    <m/>
    <m/>
    <m/>
    <m/>
    <m/>
    <m/>
    <m/>
    <n v="203"/>
    <m/>
    <m/>
    <m/>
    <m/>
    <n v="203"/>
    <m/>
    <m/>
    <m/>
    <m/>
    <m/>
    <m/>
    <m/>
    <m/>
    <m/>
    <m/>
    <m/>
    <m/>
    <n v="0"/>
    <m/>
    <m/>
    <m/>
    <m/>
    <m/>
    <n v="21"/>
    <m/>
    <m/>
    <m/>
    <m/>
    <m/>
    <m/>
    <n v="21"/>
    <m/>
    <m/>
    <m/>
    <m/>
    <m/>
    <m/>
    <n v="39"/>
    <m/>
    <m/>
    <m/>
    <m/>
    <m/>
    <n v="39"/>
    <m/>
    <m/>
    <m/>
    <m/>
    <m/>
    <m/>
    <m/>
    <n v="39"/>
    <m/>
    <m/>
    <m/>
    <m/>
    <n v="39"/>
    <n v="302"/>
  </r>
  <r>
    <x v="2"/>
    <x v="13"/>
    <s v="GE/IM"/>
    <s v="Francely Duarte Sales Marques dos Santos _x000a__x000a_Rodrigo Elias S.  Santos"/>
    <s v="GE/IM"/>
    <s v="Francely Duarte Sales Marques dos Santos _x000a__x000a_Rodrigo Elias S.  Santos"/>
    <s v="DGE"/>
    <s v="-"/>
    <m/>
    <s v="Regularização de Pendência com Imóveis - Distribuição"/>
    <s v="Casos Atípicos - Qualquer solicitação que fuja das atividades rotineiras. Ex.: Solicitação de indenização para empreendimento já construído, Averbação de Servidão existente, Solicitação de indenização por danos em imóveis de terceiros."/>
    <s v="Processos Judiciais, insatisfação do cliente, aumento de gastos para empresas."/>
    <m/>
    <m/>
    <m/>
    <m/>
    <m/>
    <m/>
    <m/>
    <m/>
    <m/>
    <m/>
    <m/>
    <m/>
    <n v="60"/>
    <n v="60"/>
    <m/>
    <m/>
    <m/>
    <m/>
    <m/>
    <m/>
    <m/>
    <m/>
    <m/>
    <m/>
    <m/>
    <n v="60"/>
    <n v="60"/>
    <m/>
    <m/>
    <m/>
    <m/>
    <m/>
    <m/>
    <m/>
    <m/>
    <m/>
    <m/>
    <m/>
    <n v="60"/>
    <n v="60"/>
    <m/>
    <m/>
    <m/>
    <m/>
    <m/>
    <m/>
    <m/>
    <m/>
    <m/>
    <m/>
    <m/>
    <n v="60"/>
    <n v="60"/>
    <m/>
    <m/>
    <m/>
    <m/>
    <m/>
    <m/>
    <m/>
    <m/>
    <m/>
    <m/>
    <m/>
    <n v="60"/>
    <n v="60"/>
    <n v="300"/>
  </r>
  <r>
    <x v="2"/>
    <x v="13"/>
    <s v="SC"/>
    <s v="Flávio Henrique Silva Rosário"/>
    <s v="SC"/>
    <s v="Flávio Henrique Silva Rosário"/>
    <s v="DGE"/>
    <s v="-"/>
    <m/>
    <s v="Aquisição de Sistema de Proteção contra Descargas Atmosféricas (SPDA)"/>
    <s v="O empreendimento compreende a aquisição de sistema de proteção contra descargas atmosféricas para prédios da Cemig que não o possuem ou que foram danificados, como prédios do Quarteirões 03 e 14, Anel Rodovíario e Edifício Itambé. A instalação desses sistemas é obrigatória conforme  as Normas NBR-5419/2005 e NR10/2004."/>
    <s v="A não execução do projeto traz risco de dano aos equipamentos e às pessoas que que trabalham nas edificações que não possuem SPDA caso ocorra a queda de um raio (descarga elétrica). Há também risco de multas pelos órgãos competentes, por não atender às normas de segurança."/>
    <m/>
    <m/>
    <m/>
    <m/>
    <m/>
    <m/>
    <m/>
    <m/>
    <m/>
    <m/>
    <m/>
    <m/>
    <m/>
    <n v="0"/>
    <m/>
    <m/>
    <m/>
    <m/>
    <m/>
    <m/>
    <m/>
    <m/>
    <n v="100"/>
    <m/>
    <m/>
    <m/>
    <n v="100"/>
    <m/>
    <m/>
    <m/>
    <m/>
    <m/>
    <m/>
    <m/>
    <m/>
    <n v="100"/>
    <m/>
    <m/>
    <m/>
    <n v="100"/>
    <m/>
    <m/>
    <m/>
    <m/>
    <m/>
    <m/>
    <m/>
    <m/>
    <n v="100"/>
    <m/>
    <m/>
    <m/>
    <n v="100"/>
    <m/>
    <m/>
    <m/>
    <m/>
    <m/>
    <m/>
    <m/>
    <m/>
    <m/>
    <m/>
    <m/>
    <m/>
    <n v="0"/>
    <n v="300"/>
  </r>
  <r>
    <x v="2"/>
    <x v="13"/>
    <s v="RH/EC"/>
    <s v="Marcela"/>
    <s v="RH/EC"/>
    <s v="Marcela"/>
    <s v="DRH"/>
    <s v="-"/>
    <m/>
    <s v="Substituição de Mobiliário "/>
    <s v="Substituição de mesas e cadeiras antigas ou danificadas "/>
    <s v="Impossibilitará atividades rotineiras."/>
    <m/>
    <m/>
    <m/>
    <m/>
    <m/>
    <m/>
    <m/>
    <m/>
    <m/>
    <m/>
    <m/>
    <m/>
    <n v="150"/>
    <n v="150"/>
    <m/>
    <m/>
    <m/>
    <m/>
    <m/>
    <m/>
    <m/>
    <m/>
    <m/>
    <m/>
    <m/>
    <m/>
    <n v="0"/>
    <m/>
    <m/>
    <m/>
    <m/>
    <m/>
    <m/>
    <m/>
    <m/>
    <m/>
    <m/>
    <m/>
    <n v="50"/>
    <n v="50"/>
    <m/>
    <m/>
    <m/>
    <m/>
    <m/>
    <m/>
    <m/>
    <m/>
    <m/>
    <m/>
    <m/>
    <m/>
    <n v="0"/>
    <m/>
    <m/>
    <m/>
    <m/>
    <m/>
    <m/>
    <m/>
    <m/>
    <m/>
    <m/>
    <m/>
    <n v="50"/>
    <n v="50"/>
    <n v="250"/>
  </r>
  <r>
    <x v="2"/>
    <x v="13"/>
    <s v="SC"/>
    <s v="Daniel Bretas (31-35062945)"/>
    <s v="SC"/>
    <s v="Daniel Bretas (31-35062945)"/>
    <s v="DGE"/>
    <s v="-"/>
    <m/>
    <s v="SÃO JOÃO DEL REI - SUBSTITUIÇÃO DE TELHADO  "/>
    <s v="SUBSTITUIÇÃO COMPLETA DE TELHADO  "/>
    <s v="Aumento nos custos de manutenção (despesa operacional), danos a bens da Companhia quando de chuvas e vazamento dentro da instalação, impacto direto no clima organizacional com a insatisfação e reclamação dos empregados"/>
    <m/>
    <m/>
    <m/>
    <m/>
    <m/>
    <m/>
    <m/>
    <m/>
    <m/>
    <m/>
    <m/>
    <m/>
    <m/>
    <n v="0"/>
    <m/>
    <m/>
    <m/>
    <m/>
    <m/>
    <m/>
    <m/>
    <m/>
    <m/>
    <m/>
    <m/>
    <n v="250"/>
    <n v="250"/>
    <m/>
    <m/>
    <m/>
    <m/>
    <m/>
    <m/>
    <m/>
    <m/>
    <m/>
    <m/>
    <m/>
    <m/>
    <n v="0"/>
    <m/>
    <m/>
    <m/>
    <m/>
    <m/>
    <m/>
    <m/>
    <m/>
    <m/>
    <m/>
    <m/>
    <m/>
    <n v="0"/>
    <m/>
    <m/>
    <m/>
    <m/>
    <m/>
    <m/>
    <m/>
    <m/>
    <m/>
    <m/>
    <m/>
    <m/>
    <n v="0"/>
    <n v="250"/>
  </r>
  <r>
    <x v="2"/>
    <x v="13"/>
    <s v="SC"/>
    <s v="Flávio Henrique Silva Rosário"/>
    <s v="SC"/>
    <s v="Flávio Henrique Silva Rosário"/>
    <s v="DGE"/>
    <s v="SC00117"/>
    <m/>
    <s v="CDI - Sete Lagoas - Execução de reforço do talude e obra de drenagem"/>
    <s v="Reforço do talude, demolição da escada externa e reforma do sistema de drenagem no CDI-Sete Lagoas"/>
    <s v="Queda da caixa de escada; desmoronamento do talude em que os caminhões de linha viva estacionam; transbordamento do sistema de drenagem pluvial e alagamento do pátio de estacionamento externo; enxurradas em épocas de chuva"/>
    <m/>
    <m/>
    <m/>
    <m/>
    <m/>
    <n v="15"/>
    <n v="15"/>
    <n v="60"/>
    <n v="85"/>
    <n v="75"/>
    <m/>
    <m/>
    <m/>
    <n v="250"/>
    <m/>
    <m/>
    <m/>
    <m/>
    <m/>
    <m/>
    <m/>
    <m/>
    <m/>
    <m/>
    <m/>
    <m/>
    <n v="0"/>
    <m/>
    <m/>
    <m/>
    <m/>
    <m/>
    <m/>
    <m/>
    <m/>
    <m/>
    <m/>
    <m/>
    <m/>
    <n v="0"/>
    <m/>
    <m/>
    <m/>
    <m/>
    <m/>
    <m/>
    <m/>
    <m/>
    <m/>
    <m/>
    <m/>
    <m/>
    <n v="0"/>
    <m/>
    <m/>
    <m/>
    <m/>
    <m/>
    <m/>
    <m/>
    <m/>
    <m/>
    <m/>
    <m/>
    <m/>
    <n v="0"/>
    <n v="250"/>
  </r>
  <r>
    <x v="2"/>
    <x v="13"/>
    <s v="SC"/>
    <s v="Ian Garcia"/>
    <s v="SC"/>
    <s v="Ian Garcia"/>
    <s v="DGE"/>
    <s v="-"/>
    <m/>
    <s v="Controle de acesso Interior"/>
    <s v="Instalar catracas e controle de acesso nos prédios da Cemig localizados no interior do Estado"/>
    <s v="Dificuldade no controle e identificação de pessoas e, circulação no interior das unidades do interior."/>
    <m/>
    <m/>
    <m/>
    <m/>
    <m/>
    <m/>
    <m/>
    <m/>
    <n v="40"/>
    <n v="20"/>
    <m/>
    <m/>
    <m/>
    <n v="60"/>
    <m/>
    <m/>
    <m/>
    <m/>
    <m/>
    <n v="60"/>
    <m/>
    <m/>
    <m/>
    <m/>
    <m/>
    <m/>
    <n v="60"/>
    <m/>
    <m/>
    <m/>
    <m/>
    <m/>
    <m/>
    <n v="60"/>
    <m/>
    <m/>
    <m/>
    <m/>
    <m/>
    <n v="60"/>
    <m/>
    <m/>
    <m/>
    <m/>
    <m/>
    <n v="60"/>
    <m/>
    <m/>
    <m/>
    <m/>
    <m/>
    <m/>
    <n v="60"/>
    <m/>
    <m/>
    <m/>
    <m/>
    <m/>
    <m/>
    <m/>
    <m/>
    <m/>
    <m/>
    <m/>
    <m/>
    <n v="0"/>
    <n v="240"/>
  </r>
  <r>
    <x v="2"/>
    <x v="13"/>
    <s v="SC"/>
    <s v="Flávio Henrique Silva Rosário"/>
    <s v="SC"/>
    <s v="Flávio Henrique Silva Rosário"/>
    <s v="DGE"/>
    <s v="SC00118"/>
    <m/>
    <s v="CDI - Sete Lagoas - Execução de bacia de contenção coberta"/>
    <s v="Obra de bacia de contenção em concreto armado impermeabilizada com cobertura e fechamento lateral metálicos"/>
    <s v="Contaminação do solo por óleo; passivo ambiental"/>
    <m/>
    <m/>
    <m/>
    <m/>
    <m/>
    <m/>
    <m/>
    <n v="15"/>
    <n v="15"/>
    <m/>
    <m/>
    <m/>
    <m/>
    <n v="30"/>
    <m/>
    <m/>
    <m/>
    <m/>
    <m/>
    <m/>
    <m/>
    <m/>
    <n v="55"/>
    <n v="100"/>
    <n v="55"/>
    <m/>
    <n v="210"/>
    <m/>
    <m/>
    <m/>
    <m/>
    <m/>
    <m/>
    <m/>
    <m/>
    <m/>
    <m/>
    <m/>
    <m/>
    <n v="0"/>
    <m/>
    <m/>
    <m/>
    <m/>
    <m/>
    <m/>
    <m/>
    <m/>
    <m/>
    <m/>
    <m/>
    <m/>
    <n v="0"/>
    <m/>
    <m/>
    <m/>
    <m/>
    <m/>
    <m/>
    <m/>
    <m/>
    <m/>
    <m/>
    <m/>
    <m/>
    <n v="0"/>
    <n v="240"/>
  </r>
  <r>
    <x v="2"/>
    <x v="13"/>
    <s v="SC"/>
    <s v="Rogério Elias"/>
    <s v="SC"/>
    <s v="Rogério Elias"/>
    <s v="DGE"/>
    <s v="-"/>
    <m/>
    <s v="Aquisição de mobiliário para atender ao Estudo Estratégico de Ativos (EEA)"/>
    <s v="Aquisição de mobiliário para atender cidades do interior do estado para otimização da ocupação predial, dando suporte ao Estudo Estratégico de Ativos"/>
    <s v="Aumento da área construída para viabilizar a liberação de um imóvel."/>
    <m/>
    <m/>
    <m/>
    <m/>
    <m/>
    <m/>
    <m/>
    <m/>
    <m/>
    <m/>
    <m/>
    <m/>
    <m/>
    <n v="0"/>
    <m/>
    <m/>
    <m/>
    <m/>
    <m/>
    <m/>
    <m/>
    <m/>
    <m/>
    <m/>
    <n v="63"/>
    <m/>
    <n v="63"/>
    <m/>
    <m/>
    <m/>
    <m/>
    <m/>
    <m/>
    <m/>
    <m/>
    <m/>
    <m/>
    <n v="74"/>
    <m/>
    <n v="74"/>
    <m/>
    <m/>
    <m/>
    <m/>
    <m/>
    <m/>
    <m/>
    <m/>
    <m/>
    <m/>
    <n v="100"/>
    <m/>
    <n v="100"/>
    <m/>
    <m/>
    <m/>
    <m/>
    <m/>
    <m/>
    <m/>
    <m/>
    <m/>
    <m/>
    <m/>
    <m/>
    <n v="0"/>
    <n v="237"/>
  </r>
  <r>
    <x v="2"/>
    <x v="13"/>
    <s v="GE/IM"/>
    <s v="Samuel Matos"/>
    <s v="GE/IM"/>
    <s v="Samuel Matos"/>
    <s v="DGE"/>
    <s v="-"/>
    <m/>
    <s v="Otimização dos Ativos de Itajubá"/>
    <s v="Obra de construção de edificação no imóvel Depósito de Postes para recebimento dos funcionários atualmente lotados no imóvel Base Operativa/Agência, o qual será liberado para alienação por estar superdimensionado e ser prescindível aos negócios da empresa. Alienação de parte do terreno Depósito de Postes para alienação, após desmembramento."/>
    <s v="Não cumprimento de meta estabelecida no Acordo de Metas da Iniciativa 9 - Otimização do Portfólio de Imóveis da Cemig D, a qual prevê a obtenção de receita com a alienação de imóvel inservível, e à redução de despesas operacionais. Impossibilidade de desocupação de imóvel superdimensionado, previsto para ser alienado, inviabilizando a sua alienação e à redução de custos operacionais."/>
    <m/>
    <m/>
    <m/>
    <m/>
    <m/>
    <m/>
    <m/>
    <n v="20"/>
    <n v="60"/>
    <n v="80"/>
    <n v="40"/>
    <m/>
    <m/>
    <n v="200"/>
    <m/>
    <m/>
    <m/>
    <m/>
    <m/>
    <m/>
    <m/>
    <m/>
    <m/>
    <m/>
    <m/>
    <m/>
    <n v="0"/>
    <m/>
    <m/>
    <m/>
    <m/>
    <m/>
    <m/>
    <m/>
    <m/>
    <m/>
    <m/>
    <m/>
    <m/>
    <n v="0"/>
    <m/>
    <m/>
    <m/>
    <m/>
    <m/>
    <m/>
    <m/>
    <m/>
    <m/>
    <m/>
    <m/>
    <m/>
    <n v="0"/>
    <m/>
    <m/>
    <m/>
    <m/>
    <m/>
    <m/>
    <m/>
    <m/>
    <m/>
    <m/>
    <m/>
    <m/>
    <n v="0"/>
    <n v="200"/>
  </r>
  <r>
    <x v="2"/>
    <x v="13"/>
    <s v="SC"/>
    <s v="Rogério Elias"/>
    <s v="SC"/>
    <s v="Rogério Elias"/>
    <s v="DGE"/>
    <s v="-"/>
    <m/>
    <s v="Aquisição de mobiliário para atendimento cliente interno D"/>
    <s v="Aquisição de mobiliário para atender a demandas de reposição por obsolescência ao longo dos 5 anos"/>
    <s v="- Aumento de móveis sucateados;_x000a_- Atraso na execução dos serviços de montagem e desmontagem de mobiliário, comprometendo o planejamento ocupacional;_x000a_- Aumento de reclamações dos clientes;_x000a_- Não cumprimento à Norma Regulamentadora 17, que visa a estabelecer parâmetros que permitam a adaptação das condições de trabalho às características psicofisiológicas dos trabalhadores, de modo a proporcionar um máximo de conforto, segurança e desempenho eficiente. As condições de trabalho incluem aspectos relacionados ao levantamento, transporte e descarga de materiais, ao mobiliário, aos equipamentos e às condições ambientais do posto de trabalho e à própria organização do trabalho. "/>
    <m/>
    <m/>
    <m/>
    <m/>
    <m/>
    <m/>
    <m/>
    <m/>
    <m/>
    <m/>
    <m/>
    <m/>
    <m/>
    <n v="0"/>
    <m/>
    <m/>
    <m/>
    <m/>
    <m/>
    <m/>
    <m/>
    <m/>
    <m/>
    <m/>
    <n v="50"/>
    <m/>
    <n v="50"/>
    <m/>
    <m/>
    <m/>
    <m/>
    <m/>
    <m/>
    <m/>
    <m/>
    <m/>
    <m/>
    <n v="50"/>
    <m/>
    <n v="50"/>
    <m/>
    <m/>
    <m/>
    <m/>
    <m/>
    <m/>
    <m/>
    <m/>
    <m/>
    <m/>
    <n v="50"/>
    <m/>
    <n v="50"/>
    <m/>
    <m/>
    <m/>
    <m/>
    <m/>
    <m/>
    <m/>
    <m/>
    <m/>
    <m/>
    <n v="50"/>
    <m/>
    <n v="50"/>
    <n v="200"/>
  </r>
  <r>
    <x v="2"/>
    <x v="13"/>
    <s v="SC"/>
    <s v="Flávio Henrique Silva Rosário"/>
    <s v="SC"/>
    <s v="Flávio Henrique Silva Rosário"/>
    <s v="DGE"/>
    <s v="-"/>
    <m/>
    <s v="Impermeabilização dos reservatórios de água"/>
    <s v="Impermeabilização interna dos reservatórios de água centrais inferiores e superior do Anel Rodoviário, Q14, Q10 e Q3 com manta líquida"/>
    <s v="Em pouco tempo deixará de atender normas da ANVISA; comprometer a qualidade da água potável consumida pelos trabalhadores do local"/>
    <m/>
    <m/>
    <m/>
    <m/>
    <m/>
    <m/>
    <m/>
    <m/>
    <m/>
    <m/>
    <m/>
    <m/>
    <m/>
    <n v="0"/>
    <m/>
    <m/>
    <m/>
    <n v="25"/>
    <n v="25"/>
    <n v="35"/>
    <n v="30"/>
    <m/>
    <m/>
    <m/>
    <m/>
    <m/>
    <n v="115"/>
    <m/>
    <m/>
    <m/>
    <n v="20"/>
    <n v="25"/>
    <n v="20"/>
    <m/>
    <m/>
    <m/>
    <m/>
    <m/>
    <m/>
    <n v="65"/>
    <m/>
    <m/>
    <m/>
    <m/>
    <m/>
    <m/>
    <m/>
    <m/>
    <m/>
    <m/>
    <m/>
    <m/>
    <n v="0"/>
    <m/>
    <m/>
    <m/>
    <m/>
    <m/>
    <m/>
    <m/>
    <m/>
    <m/>
    <m/>
    <m/>
    <m/>
    <n v="0"/>
    <n v="180"/>
  </r>
  <r>
    <x v="2"/>
    <x v="13"/>
    <s v="SC"/>
    <s v="Daniel Bretas (31-35062945)"/>
    <s v="SC"/>
    <s v="Daniel Bretas (31-35062945)"/>
    <s v="DGE"/>
    <s v="-"/>
    <m/>
    <s v="AQUISIÇÃO DE PROJETORES SC"/>
    <s v="AQUISIÇÃO DE 23 PROJETORES PARA REGIONAIS DA DGE - INSTALAÇÕES DA CEMIG D"/>
    <s v="• Aumento nos custos de manutenção (despesa operacional), uma vez que os atuais equipamentos obsoletos são submetidos e reiterados consertos_x000a_• Comprometimento de realização de reuniões de trabalho por falta de equipamento."/>
    <m/>
    <m/>
    <m/>
    <m/>
    <m/>
    <m/>
    <m/>
    <m/>
    <m/>
    <m/>
    <m/>
    <m/>
    <n v="50"/>
    <n v="50"/>
    <m/>
    <m/>
    <m/>
    <m/>
    <m/>
    <m/>
    <m/>
    <m/>
    <m/>
    <m/>
    <m/>
    <n v="40"/>
    <n v="40"/>
    <m/>
    <m/>
    <m/>
    <m/>
    <m/>
    <m/>
    <m/>
    <m/>
    <m/>
    <m/>
    <m/>
    <n v="30"/>
    <n v="30"/>
    <m/>
    <m/>
    <m/>
    <m/>
    <m/>
    <m/>
    <m/>
    <m/>
    <m/>
    <m/>
    <m/>
    <n v="20"/>
    <n v="20"/>
    <m/>
    <m/>
    <m/>
    <m/>
    <m/>
    <m/>
    <m/>
    <m/>
    <m/>
    <m/>
    <m/>
    <n v="15"/>
    <n v="15"/>
    <n v="155"/>
  </r>
  <r>
    <x v="2"/>
    <x v="13"/>
    <s v="MS/QL"/>
    <s v="Rodrigo Marques"/>
    <s v="MS/QL"/>
    <s v="Rodrigo Marques"/>
    <s v="DGE"/>
    <s v="-"/>
    <m/>
    <s v="Aquisição de Equipamentos e instrumentos para laboratório MS/QL"/>
    <s v="Aquisição de Equipamentos e instrumentos para laboratório MS/QL, para realização de ensaios e adequação às necessidades atuais."/>
    <s v="A não execução pode levar ao risco de baixar a qualidade dos materiais adquiridos pela CEMIG e até mesMO de paralizar a realização de ensaios dos laboratórios da MS/QL."/>
    <m/>
    <m/>
    <m/>
    <m/>
    <m/>
    <m/>
    <m/>
    <n v="150"/>
    <m/>
    <m/>
    <m/>
    <m/>
    <m/>
    <n v="150"/>
    <m/>
    <m/>
    <m/>
    <m/>
    <m/>
    <m/>
    <m/>
    <m/>
    <m/>
    <m/>
    <m/>
    <m/>
    <n v="0"/>
    <m/>
    <m/>
    <m/>
    <m/>
    <m/>
    <m/>
    <m/>
    <m/>
    <m/>
    <m/>
    <m/>
    <m/>
    <n v="0"/>
    <m/>
    <m/>
    <m/>
    <m/>
    <m/>
    <m/>
    <m/>
    <m/>
    <m/>
    <m/>
    <m/>
    <m/>
    <n v="0"/>
    <m/>
    <m/>
    <m/>
    <m/>
    <m/>
    <m/>
    <m/>
    <m/>
    <m/>
    <m/>
    <m/>
    <m/>
    <n v="0"/>
    <n v="150"/>
  </r>
  <r>
    <x v="2"/>
    <x v="13"/>
    <s v="GE/IM"/>
    <s v="Loan Lauar"/>
    <s v="GE/IM"/>
    <s v="Loan Lauar"/>
    <s v="DGE"/>
    <s v="-"/>
    <m/>
    <s v="Otimização dos Ativos de Passos"/>
    <s v="Obra de adequação do imóvel compartilhado e alienação de parte do terreno do imóvel compartilhado."/>
    <s v="Não cumprimento do Acordo de Metas da Iniciativa 9 do Programa de Adequação da Cemig D ao Regulatório, a qual prevê a obtenção de receita com a alienação de imóvel inservível, e à redução de despesas operacionais."/>
    <m/>
    <m/>
    <m/>
    <m/>
    <m/>
    <m/>
    <m/>
    <n v="16"/>
    <m/>
    <m/>
    <m/>
    <m/>
    <m/>
    <n v="16"/>
    <m/>
    <n v="12.4"/>
    <n v="12.4"/>
    <n v="24.8"/>
    <n v="37.200000000000003"/>
    <n v="24.8"/>
    <n v="12.4"/>
    <m/>
    <m/>
    <m/>
    <m/>
    <m/>
    <n v="124.00000000000001"/>
    <m/>
    <m/>
    <m/>
    <m/>
    <m/>
    <m/>
    <m/>
    <m/>
    <m/>
    <m/>
    <m/>
    <m/>
    <n v="0"/>
    <m/>
    <m/>
    <m/>
    <m/>
    <m/>
    <m/>
    <m/>
    <m/>
    <m/>
    <m/>
    <m/>
    <m/>
    <n v="0"/>
    <m/>
    <m/>
    <m/>
    <m/>
    <m/>
    <m/>
    <m/>
    <m/>
    <m/>
    <m/>
    <m/>
    <m/>
    <n v="0"/>
    <n v="140"/>
  </r>
  <r>
    <x v="2"/>
    <x v="13"/>
    <s v="SC"/>
    <s v="Flávio Henrique Silva Rosário"/>
    <s v="SC"/>
    <s v="Flávio Henrique Silva Rosário"/>
    <s v="DGE"/>
    <s v="-"/>
    <m/>
    <s v="Aquisição de Bebedouros CEMIG"/>
    <s v="Aquisição de Bebedouros para várias unidades da Cemig."/>
    <s v="Dificuldade no fornecimento de bebedouros para as instalações da Cemig e consequentemente, no fornecimento de água para os funcionários conforme normas regulamentadores."/>
    <m/>
    <m/>
    <m/>
    <m/>
    <m/>
    <m/>
    <m/>
    <m/>
    <m/>
    <m/>
    <m/>
    <m/>
    <m/>
    <n v="0"/>
    <m/>
    <m/>
    <m/>
    <m/>
    <m/>
    <m/>
    <m/>
    <m/>
    <n v="25"/>
    <m/>
    <m/>
    <m/>
    <n v="25"/>
    <m/>
    <m/>
    <m/>
    <m/>
    <m/>
    <m/>
    <m/>
    <m/>
    <n v="25"/>
    <m/>
    <m/>
    <m/>
    <n v="25"/>
    <m/>
    <m/>
    <m/>
    <m/>
    <m/>
    <m/>
    <m/>
    <m/>
    <n v="25"/>
    <m/>
    <m/>
    <m/>
    <n v="25"/>
    <m/>
    <m/>
    <m/>
    <m/>
    <m/>
    <m/>
    <m/>
    <m/>
    <n v="25"/>
    <m/>
    <m/>
    <m/>
    <n v="25"/>
    <n v="100"/>
  </r>
  <r>
    <x v="2"/>
    <x v="13"/>
    <s v="SC"/>
    <s v="Ian Garcia"/>
    <s v="SC"/>
    <s v="Ian Garcia"/>
    <s v="DGE"/>
    <s v="-"/>
    <m/>
    <s v="Equipamentos de suporte CFTV e Controle de Acesso"/>
    <s v="Ter equipamentos de reserva para reposição imediata."/>
    <s v="Indisponibilidade dos equipamentos atuais."/>
    <m/>
    <m/>
    <m/>
    <m/>
    <m/>
    <m/>
    <n v="100"/>
    <m/>
    <m/>
    <m/>
    <m/>
    <m/>
    <m/>
    <n v="100"/>
    <m/>
    <m/>
    <m/>
    <m/>
    <m/>
    <m/>
    <m/>
    <m/>
    <m/>
    <m/>
    <m/>
    <m/>
    <n v="0"/>
    <m/>
    <m/>
    <m/>
    <m/>
    <m/>
    <m/>
    <m/>
    <m/>
    <m/>
    <m/>
    <m/>
    <m/>
    <n v="0"/>
    <m/>
    <m/>
    <m/>
    <m/>
    <m/>
    <m/>
    <m/>
    <m/>
    <m/>
    <m/>
    <m/>
    <m/>
    <n v="0"/>
    <m/>
    <m/>
    <m/>
    <m/>
    <m/>
    <m/>
    <m/>
    <m/>
    <m/>
    <m/>
    <m/>
    <m/>
    <n v="0"/>
    <n v="100"/>
  </r>
  <r>
    <x v="2"/>
    <x v="13"/>
    <s v="SC"/>
    <s v="Flávio Henrique Silva Rosário"/>
    <s v="SC"/>
    <s v="Flávio Henrique Silva Rosário"/>
    <s v="DGE"/>
    <s v="-"/>
    <m/>
    <s v="Kit para teste de detecção de fumaça "/>
    <s v="Aquisição de equipamentos para testes dos sistemas de alarme e combate a incêndio das edificações."/>
    <s v="Dificuldade na realização das manutenções preventivas nos detectores de fumaça, e aumento na chance de falha desses detectores."/>
    <m/>
    <m/>
    <m/>
    <m/>
    <m/>
    <m/>
    <m/>
    <m/>
    <m/>
    <n v="80"/>
    <m/>
    <m/>
    <m/>
    <n v="80"/>
    <m/>
    <m/>
    <m/>
    <m/>
    <m/>
    <m/>
    <m/>
    <m/>
    <m/>
    <m/>
    <m/>
    <m/>
    <n v="0"/>
    <m/>
    <m/>
    <m/>
    <m/>
    <m/>
    <m/>
    <m/>
    <m/>
    <m/>
    <m/>
    <m/>
    <m/>
    <n v="0"/>
    <m/>
    <m/>
    <m/>
    <m/>
    <m/>
    <m/>
    <m/>
    <m/>
    <m/>
    <m/>
    <m/>
    <m/>
    <n v="0"/>
    <m/>
    <m/>
    <m/>
    <m/>
    <m/>
    <m/>
    <m/>
    <m/>
    <m/>
    <m/>
    <m/>
    <m/>
    <n v="0"/>
    <n v="80"/>
  </r>
  <r>
    <x v="2"/>
    <x v="13"/>
    <s v="SC"/>
    <s v="Daniel Bretas (31-35062945)"/>
    <s v="SC"/>
    <s v="Daniel Bretas (31-35062945)"/>
    <s v="DGE"/>
    <s v="-"/>
    <m/>
    <s v="AQUISIÇÃO DE BEBEDOUROS DGE"/>
    <s v="AQUISIÇÃO DE 19 BEBEDOURO PARA REGIONAIS DA DGE - INSTALAÇÕES DA CEMIG D"/>
    <s v="• Aumento nos custos de manutenção (despesa operacional), uma vez que os atuais equipamentos obsoletos são submetidos e reiterados consertos_x000a_• impacto direto no clima organizacional com a insatisfação e reclamação dos empregados por trabalharem em um ambiente sem o adequado fornecimento de água potável."/>
    <m/>
    <m/>
    <m/>
    <m/>
    <m/>
    <m/>
    <m/>
    <m/>
    <m/>
    <m/>
    <m/>
    <m/>
    <n v="30"/>
    <n v="30"/>
    <m/>
    <m/>
    <m/>
    <m/>
    <m/>
    <m/>
    <m/>
    <m/>
    <m/>
    <m/>
    <m/>
    <n v="10"/>
    <n v="10"/>
    <m/>
    <m/>
    <m/>
    <m/>
    <m/>
    <m/>
    <m/>
    <m/>
    <m/>
    <m/>
    <m/>
    <n v="10"/>
    <n v="10"/>
    <m/>
    <m/>
    <m/>
    <m/>
    <m/>
    <m/>
    <m/>
    <m/>
    <m/>
    <m/>
    <m/>
    <n v="10"/>
    <n v="10"/>
    <m/>
    <m/>
    <m/>
    <m/>
    <m/>
    <m/>
    <m/>
    <m/>
    <m/>
    <m/>
    <m/>
    <m/>
    <n v="0"/>
    <n v="60"/>
  </r>
  <r>
    <x v="2"/>
    <x v="13"/>
    <s v="SC"/>
    <s v="Daniel Bretas (31-35062945)"/>
    <s v="SC"/>
    <s v="Daniel Bretas (31-35062945)"/>
    <s v="DGE"/>
    <s v="-"/>
    <m/>
    <s v="ITAJUBÁ - SUBSTITUIÇÃO DO TELHADO E MADEIRAMENTO DO PRÉDIO"/>
    <s v="SUBSTITUIÇÃO DO TELHADO E MADEIRAMENTO DO PRÉDIO"/>
    <s v="Aumento nos custos de manutenção (despesa operacional), danos a bens da Companhia quando de chuvas e vazamento dentro da instalação, impacto direto no clima organizacional com a insatisfação e reclamação dos empregados"/>
    <m/>
    <m/>
    <m/>
    <m/>
    <m/>
    <m/>
    <m/>
    <m/>
    <m/>
    <m/>
    <m/>
    <m/>
    <m/>
    <n v="0"/>
    <m/>
    <m/>
    <m/>
    <m/>
    <m/>
    <m/>
    <m/>
    <m/>
    <m/>
    <m/>
    <m/>
    <m/>
    <n v="0"/>
    <m/>
    <m/>
    <m/>
    <m/>
    <m/>
    <m/>
    <m/>
    <m/>
    <m/>
    <m/>
    <m/>
    <n v="60"/>
    <n v="60"/>
    <m/>
    <m/>
    <m/>
    <m/>
    <m/>
    <m/>
    <m/>
    <m/>
    <m/>
    <m/>
    <m/>
    <m/>
    <n v="0"/>
    <m/>
    <m/>
    <m/>
    <m/>
    <m/>
    <m/>
    <m/>
    <m/>
    <m/>
    <m/>
    <m/>
    <m/>
    <n v="0"/>
    <n v="60"/>
  </r>
  <r>
    <x v="2"/>
    <x v="13"/>
    <s v="SC"/>
    <s v="Ian Garcia"/>
    <s v="SC"/>
    <s v="Ian Garcia"/>
    <s v="DGE"/>
    <s v="-"/>
    <m/>
    <s v="Implantação de Cancelas com acesso eletrônico e registro de veículos no edif. Julio Soares"/>
    <s v="Automatizar controle de entrada e saida de veículos da sede"/>
    <s v="Permanencia de controles manuais não precisos. Histórico comprometido."/>
    <m/>
    <m/>
    <m/>
    <m/>
    <m/>
    <m/>
    <m/>
    <m/>
    <m/>
    <m/>
    <m/>
    <m/>
    <m/>
    <n v="0"/>
    <m/>
    <m/>
    <m/>
    <m/>
    <m/>
    <m/>
    <m/>
    <m/>
    <m/>
    <m/>
    <m/>
    <m/>
    <n v="0"/>
    <m/>
    <m/>
    <m/>
    <m/>
    <m/>
    <m/>
    <m/>
    <n v="30"/>
    <n v="20"/>
    <m/>
    <m/>
    <m/>
    <n v="50"/>
    <m/>
    <m/>
    <m/>
    <m/>
    <m/>
    <m/>
    <m/>
    <m/>
    <m/>
    <m/>
    <m/>
    <m/>
    <n v="0"/>
    <m/>
    <m/>
    <m/>
    <m/>
    <m/>
    <m/>
    <m/>
    <m/>
    <m/>
    <m/>
    <m/>
    <m/>
    <n v="0"/>
    <n v="50"/>
  </r>
  <r>
    <x v="2"/>
    <x v="13"/>
    <s v="SC"/>
    <s v="Daniel Bretas (31-35062945)"/>
    <s v="SC"/>
    <s v="Daniel Bretas (31-35062945)"/>
    <s v="DGE"/>
    <s v="-"/>
    <m/>
    <s v="AQUISIÇÃO DE ELETRODOMÉSTICOS"/>
    <s v="AQUISIÇÃO DE 18 ELETRODOMÉSTICOS (REFRIGERADORES E FOGÕES) PARA REGIONAIS DA DGE - INSTALAÇÕES DA CEMIG D"/>
    <s v="• Aumento nos custos de manutenção (despesa operacional), uma vez que os atuais equipamentos obsoletos são submetidos e reiterados consertos"/>
    <m/>
    <m/>
    <m/>
    <m/>
    <m/>
    <m/>
    <m/>
    <m/>
    <m/>
    <m/>
    <m/>
    <m/>
    <m/>
    <n v="0"/>
    <m/>
    <m/>
    <m/>
    <m/>
    <m/>
    <m/>
    <m/>
    <m/>
    <m/>
    <m/>
    <m/>
    <m/>
    <n v="0"/>
    <m/>
    <m/>
    <m/>
    <m/>
    <m/>
    <m/>
    <m/>
    <m/>
    <m/>
    <m/>
    <m/>
    <m/>
    <n v="0"/>
    <m/>
    <m/>
    <m/>
    <m/>
    <m/>
    <m/>
    <m/>
    <m/>
    <m/>
    <m/>
    <m/>
    <n v="20"/>
    <n v="20"/>
    <m/>
    <m/>
    <m/>
    <m/>
    <m/>
    <n v="20"/>
    <m/>
    <m/>
    <m/>
    <m/>
    <m/>
    <m/>
    <n v="20"/>
    <n v="40"/>
  </r>
  <r>
    <x v="2"/>
    <x v="13"/>
    <s v="RH/EC"/>
    <s v="Jose Cesar"/>
    <s v="RH/EC"/>
    <s v="Jose Cesar"/>
    <s v="DRH"/>
    <s v="-"/>
    <m/>
    <s v="Projetores multimídia RH/EC"/>
    <s v="Projetores para treinamentos e apresentações em geral "/>
    <s v="Impossibilitará ministração das aulas teóricas."/>
    <m/>
    <m/>
    <m/>
    <m/>
    <m/>
    <m/>
    <m/>
    <m/>
    <m/>
    <m/>
    <m/>
    <m/>
    <n v="6"/>
    <n v="6"/>
    <m/>
    <m/>
    <m/>
    <m/>
    <m/>
    <m/>
    <m/>
    <m/>
    <m/>
    <m/>
    <m/>
    <n v="6"/>
    <n v="6"/>
    <m/>
    <m/>
    <m/>
    <m/>
    <m/>
    <m/>
    <m/>
    <m/>
    <m/>
    <m/>
    <m/>
    <n v="6"/>
    <n v="6"/>
    <m/>
    <m/>
    <m/>
    <m/>
    <m/>
    <m/>
    <m/>
    <m/>
    <m/>
    <m/>
    <m/>
    <n v="6"/>
    <n v="6"/>
    <m/>
    <m/>
    <m/>
    <m/>
    <m/>
    <m/>
    <m/>
    <m/>
    <m/>
    <m/>
    <m/>
    <n v="6"/>
    <n v="6"/>
    <n v="30"/>
  </r>
  <r>
    <x v="2"/>
    <x v="13"/>
    <s v="RH/EC"/>
    <s v="Uaded"/>
    <s v="RH/EC"/>
    <s v="Uaded"/>
    <s v="DRH"/>
    <s v="-"/>
    <m/>
    <s v="Lavadoura de pratos industrial"/>
    <s v="Lavadora de pratos para o refeitorio da Univercemig"/>
    <s v="Máquina é essencial para economia de mão de obra e tempo."/>
    <m/>
    <m/>
    <m/>
    <m/>
    <m/>
    <m/>
    <m/>
    <m/>
    <m/>
    <m/>
    <m/>
    <m/>
    <m/>
    <n v="0"/>
    <m/>
    <m/>
    <m/>
    <m/>
    <m/>
    <m/>
    <m/>
    <m/>
    <m/>
    <m/>
    <m/>
    <n v="21"/>
    <n v="21"/>
    <m/>
    <m/>
    <m/>
    <m/>
    <m/>
    <m/>
    <m/>
    <m/>
    <m/>
    <m/>
    <m/>
    <m/>
    <n v="0"/>
    <m/>
    <m/>
    <m/>
    <m/>
    <m/>
    <m/>
    <m/>
    <m/>
    <m/>
    <m/>
    <m/>
    <m/>
    <n v="0"/>
    <m/>
    <m/>
    <m/>
    <m/>
    <m/>
    <m/>
    <m/>
    <m/>
    <m/>
    <m/>
    <m/>
    <m/>
    <n v="0"/>
    <n v="21"/>
  </r>
  <r>
    <x v="2"/>
    <x v="13"/>
    <s v="TI/TC"/>
    <s v="Sebastião Jacinto"/>
    <s v="TI/TC"/>
    <s v="Sebastião Jacinto"/>
    <s v="DGE"/>
    <s v="-"/>
    <m/>
    <s v="Aquisição de equipamentos e mobiliário para o CGR"/>
    <s v="Aquisição de 6 cadeiras e 1 geladeira para atender  aos operadores de Telecom durante a escala 24/7."/>
    <s v="Risco de afastamento de funcionário._x000a_Risco de processos contra a Cemig._x000a_Aumento do horário de intervalo de descanso do operador._x000a_Não atendimento as normas de operação."/>
    <m/>
    <m/>
    <m/>
    <m/>
    <m/>
    <m/>
    <n v="20"/>
    <m/>
    <m/>
    <m/>
    <m/>
    <m/>
    <m/>
    <n v="20"/>
    <m/>
    <m/>
    <m/>
    <m/>
    <m/>
    <m/>
    <m/>
    <m/>
    <m/>
    <m/>
    <m/>
    <m/>
    <n v="0"/>
    <m/>
    <m/>
    <m/>
    <m/>
    <m/>
    <m/>
    <m/>
    <m/>
    <m/>
    <m/>
    <m/>
    <m/>
    <n v="0"/>
    <m/>
    <m/>
    <m/>
    <m/>
    <m/>
    <m/>
    <m/>
    <m/>
    <m/>
    <m/>
    <m/>
    <m/>
    <n v="0"/>
    <m/>
    <m/>
    <m/>
    <m/>
    <m/>
    <m/>
    <m/>
    <m/>
    <m/>
    <m/>
    <m/>
    <m/>
    <n v="0"/>
    <n v="20"/>
  </r>
  <r>
    <x v="2"/>
    <x v="13"/>
    <s v="RH/EC"/>
    <s v="Francisco Fernando"/>
    <s v="RH/EC"/>
    <s v="Francisco Fernando"/>
    <s v="DRH"/>
    <s v="-"/>
    <m/>
    <s v="Lousa eletronica CM 907914"/>
    <s v="Lousa eletronica para sala 115 "/>
    <s v="Não há riscos."/>
    <m/>
    <m/>
    <m/>
    <m/>
    <m/>
    <m/>
    <m/>
    <m/>
    <m/>
    <m/>
    <m/>
    <m/>
    <n v="2"/>
    <n v="2"/>
    <m/>
    <m/>
    <m/>
    <m/>
    <m/>
    <m/>
    <m/>
    <m/>
    <m/>
    <m/>
    <m/>
    <n v="2"/>
    <n v="2"/>
    <m/>
    <m/>
    <m/>
    <m/>
    <m/>
    <m/>
    <m/>
    <m/>
    <m/>
    <m/>
    <m/>
    <n v="2"/>
    <n v="2"/>
    <m/>
    <m/>
    <m/>
    <m/>
    <m/>
    <m/>
    <m/>
    <m/>
    <m/>
    <m/>
    <m/>
    <n v="2"/>
    <n v="2"/>
    <m/>
    <m/>
    <m/>
    <m/>
    <m/>
    <m/>
    <m/>
    <m/>
    <m/>
    <m/>
    <m/>
    <n v="2"/>
    <n v="2"/>
    <n v="10"/>
  </r>
  <r>
    <x v="2"/>
    <x v="13"/>
    <s v="SC"/>
    <s v="Daniel Bretas (31-35062945)"/>
    <s v="SC"/>
    <s v="Daniel Bretas (31-35062945)"/>
    <s v="DGE"/>
    <s v="-"/>
    <m/>
    <s v="AQUISIÇÃO DE FRAGMENTADORA DE PAPEL"/>
    <s v="AQUISIÇÃO DE 3 FRAGMENTADORA DE PAPEL PARA REGIONAIS DA DGE - INSTALAÇÕES DA CEMIG D"/>
    <s v="Descarte inapropriado de documentação da Companhia, podendo comprometer a segurança da informação"/>
    <m/>
    <m/>
    <m/>
    <m/>
    <m/>
    <m/>
    <m/>
    <m/>
    <m/>
    <m/>
    <m/>
    <m/>
    <m/>
    <n v="0"/>
    <m/>
    <m/>
    <m/>
    <m/>
    <m/>
    <m/>
    <m/>
    <m/>
    <m/>
    <m/>
    <m/>
    <m/>
    <n v="0"/>
    <m/>
    <m/>
    <m/>
    <m/>
    <m/>
    <n v="6"/>
    <m/>
    <m/>
    <m/>
    <m/>
    <m/>
    <m/>
    <n v="6"/>
    <m/>
    <m/>
    <m/>
    <m/>
    <m/>
    <m/>
    <m/>
    <m/>
    <m/>
    <m/>
    <m/>
    <m/>
    <n v="0"/>
    <m/>
    <m/>
    <m/>
    <m/>
    <m/>
    <m/>
    <m/>
    <m/>
    <m/>
    <m/>
    <m/>
    <m/>
    <n v="0"/>
    <n v="6"/>
  </r>
  <r>
    <x v="2"/>
    <x v="13"/>
    <s v="RH/EC"/>
    <s v="Marcela"/>
    <s v="RH/EC"/>
    <s v="Marcela"/>
    <s v="DRH"/>
    <s v="-"/>
    <m/>
    <s v="Televisão de 55&quot;"/>
    <s v="Televisão para a sala de videoconferência"/>
    <s v="Equipamento essencial para acompanhamento das videoconferências em Sete Lagoas."/>
    <m/>
    <m/>
    <m/>
    <m/>
    <m/>
    <m/>
    <m/>
    <m/>
    <m/>
    <m/>
    <m/>
    <m/>
    <n v="5"/>
    <n v="5"/>
    <m/>
    <m/>
    <m/>
    <m/>
    <m/>
    <m/>
    <m/>
    <m/>
    <m/>
    <m/>
    <m/>
    <m/>
    <n v="0"/>
    <m/>
    <m/>
    <m/>
    <m/>
    <m/>
    <m/>
    <m/>
    <m/>
    <m/>
    <m/>
    <m/>
    <m/>
    <n v="0"/>
    <m/>
    <m/>
    <m/>
    <m/>
    <m/>
    <m/>
    <m/>
    <m/>
    <m/>
    <m/>
    <m/>
    <m/>
    <n v="0"/>
    <m/>
    <m/>
    <m/>
    <m/>
    <m/>
    <m/>
    <m/>
    <m/>
    <m/>
    <m/>
    <m/>
    <m/>
    <n v="0"/>
    <n v="5"/>
  </r>
  <r>
    <x v="2"/>
    <x v="14"/>
    <s v="TI/TC"/>
    <s v="Francisco Elson"/>
    <s v="TI/TC"/>
    <s v="Francisco Elson"/>
    <s v="DGE"/>
    <s v="NA"/>
    <m/>
    <s v="Redes Ópticas da Distribuidora"/>
    <s v="Construção de Redes Ópticas da Distribuidora para interligação ao backbone de comunicação e redução de alugueis de links"/>
    <s v="Perda de comunicação por falta de alimentação comercial, penalidades previstas em copntrato"/>
    <m/>
    <n v="0"/>
    <n v="0"/>
    <n v="0"/>
    <n v="0"/>
    <n v="0"/>
    <n v="1755"/>
    <n v="0"/>
    <n v="0"/>
    <n v="0"/>
    <n v="0"/>
    <n v="1170"/>
    <n v="0"/>
    <n v="2925"/>
    <n v="0"/>
    <n v="0"/>
    <n v="0"/>
    <n v="0"/>
    <n v="0"/>
    <n v="2000"/>
    <n v="0"/>
    <n v="0"/>
    <n v="0"/>
    <n v="0"/>
    <n v="0"/>
    <n v="2550"/>
    <n v="4550"/>
    <n v="0"/>
    <n v="0"/>
    <n v="0"/>
    <n v="0"/>
    <n v="0"/>
    <n v="3000"/>
    <n v="0"/>
    <n v="0"/>
    <n v="0"/>
    <n v="0"/>
    <n v="0"/>
    <n v="3379"/>
    <n v="6379"/>
    <n v="0"/>
    <n v="0"/>
    <n v="0"/>
    <n v="0"/>
    <n v="0"/>
    <n v="4000"/>
    <n v="0"/>
    <n v="0"/>
    <n v="0"/>
    <n v="0"/>
    <n v="0"/>
    <n v="4700"/>
    <n v="8700"/>
    <n v="0"/>
    <n v="0"/>
    <n v="0"/>
    <n v="0"/>
    <n v="0"/>
    <n v="2000"/>
    <n v="0"/>
    <n v="0"/>
    <n v="0"/>
    <n v="2000"/>
    <n v="0"/>
    <n v="2575"/>
    <n v="6575"/>
    <n v="29129"/>
  </r>
  <r>
    <x v="2"/>
    <x v="14"/>
    <s v="TI/TC"/>
    <s v="Francisco Elson"/>
    <s v="TI/TC"/>
    <s v="Francisco Elson"/>
    <s v="DGE"/>
    <s v="NA"/>
    <m/>
    <s v="Centrais Telefônicas da Distribuidora"/>
    <s v="Aquisição de Centrais Telefônicas da Distribuidora"/>
    <s v="Falha de comunicação com as equipes regionais, aumento do custo de O&amp;M"/>
    <m/>
    <n v="0"/>
    <n v="0"/>
    <n v="0"/>
    <n v="85.186000000000007"/>
    <n v="0"/>
    <n v="0"/>
    <n v="0"/>
    <n v="85.186000000000007"/>
    <n v="0"/>
    <n v="0"/>
    <n v="0"/>
    <n v="0"/>
    <n v="170.37200000000001"/>
    <n v="0"/>
    <n v="0"/>
    <n v="0"/>
    <n v="0"/>
    <n v="0"/>
    <n v="0"/>
    <n v="0"/>
    <n v="0"/>
    <n v="0"/>
    <n v="0"/>
    <n v="0"/>
    <n v="265.02199999999999"/>
    <n v="265.02199999999999"/>
    <n v="0"/>
    <n v="0"/>
    <n v="0"/>
    <n v="0"/>
    <n v="0"/>
    <n v="0"/>
    <n v="0"/>
    <n v="0"/>
    <n v="647"/>
    <n v="0"/>
    <n v="0"/>
    <n v="0"/>
    <n v="647"/>
    <n v="0"/>
    <n v="0"/>
    <n v="0"/>
    <n v="0"/>
    <n v="0"/>
    <n v="0"/>
    <n v="0"/>
    <n v="0"/>
    <n v="0"/>
    <n v="0"/>
    <n v="602.88200000000006"/>
    <n v="0"/>
    <n v="602.88200000000006"/>
    <n v="0"/>
    <n v="0"/>
    <n v="0"/>
    <n v="0"/>
    <n v="0"/>
    <n v="0"/>
    <n v="0"/>
    <n v="0"/>
    <n v="0"/>
    <n v="0"/>
    <n v="0"/>
    <n v="208.232"/>
    <n v="208.232"/>
    <n v="1893.508"/>
  </r>
  <r>
    <x v="2"/>
    <x v="14"/>
    <s v="TI/TC"/>
    <s v="Francisco Elson"/>
    <s v="TI/TC"/>
    <s v="Francisco Elson"/>
    <s v="DGE"/>
    <s v="NA"/>
    <m/>
    <s v="Multiplexadores da Distribuidora"/>
    <s v="Aquisição de Multiplexadores da Distribuidora para estações de comunicação"/>
    <s v="Perda de comunicação por falta de alimentação comercial, penalidades previstas em copntrato"/>
    <m/>
    <n v="0"/>
    <n v="0"/>
    <n v="0"/>
    <n v="34.883000000000003"/>
    <n v="0"/>
    <n v="0"/>
    <n v="0"/>
    <n v="34.883000000000003"/>
    <n v="0"/>
    <n v="0"/>
    <n v="0"/>
    <n v="0"/>
    <n v="69.766000000000005"/>
    <n v="0"/>
    <n v="0"/>
    <n v="0"/>
    <n v="0"/>
    <n v="0"/>
    <n v="0"/>
    <n v="0"/>
    <n v="0"/>
    <n v="0"/>
    <n v="0"/>
    <n v="0"/>
    <n v="108.526"/>
    <n v="108.526"/>
    <n v="0"/>
    <n v="0"/>
    <n v="0"/>
    <n v="0"/>
    <n v="0"/>
    <n v="0"/>
    <n v="0"/>
    <n v="0"/>
    <n v="288"/>
    <n v="0"/>
    <n v="0"/>
    <n v="0"/>
    <n v="288"/>
    <n v="0"/>
    <n v="0"/>
    <n v="0"/>
    <n v="0"/>
    <n v="0"/>
    <n v="0"/>
    <n v="0"/>
    <n v="0"/>
    <n v="0"/>
    <n v="0"/>
    <n v="224.029"/>
    <n v="0"/>
    <n v="224.029"/>
    <n v="0"/>
    <n v="0"/>
    <n v="0"/>
    <n v="0"/>
    <n v="0"/>
    <n v="0"/>
    <n v="0"/>
    <n v="0"/>
    <n v="0"/>
    <n v="0"/>
    <n v="0"/>
    <n v="85.27"/>
    <n v="85.27"/>
    <n v="775.59099999999989"/>
  </r>
  <r>
    <x v="2"/>
    <x v="14"/>
    <s v="TI/TC"/>
    <s v="Francisco Elson"/>
    <s v="TI/TC"/>
    <s v="Francisco Elson"/>
    <s v="DGE"/>
    <s v="NA"/>
    <m/>
    <s v="Sistemas Rádios da Distribuidora"/>
    <s v="Aquisição de Sistemas Rádios da Distribuidora para estações de comunicação"/>
    <s v="Perda de comunicação por falta de alimentação comercial, penalidades previstas em copntrato"/>
    <m/>
    <n v="0"/>
    <n v="0"/>
    <n v="0"/>
    <n v="0"/>
    <n v="0"/>
    <n v="53.244999999999997"/>
    <n v="0"/>
    <n v="0"/>
    <n v="0"/>
    <n v="0"/>
    <n v="0"/>
    <n v="0"/>
    <n v="53.244999999999997"/>
    <n v="0"/>
    <n v="0"/>
    <n v="0"/>
    <n v="0"/>
    <n v="0"/>
    <n v="0"/>
    <n v="0"/>
    <n v="0"/>
    <n v="0"/>
    <n v="0"/>
    <n v="0"/>
    <n v="82.825999999999993"/>
    <n v="82.825999999999993"/>
    <n v="0"/>
    <n v="0"/>
    <n v="0"/>
    <n v="0"/>
    <n v="0"/>
    <n v="0"/>
    <n v="0"/>
    <n v="0"/>
    <n v="0"/>
    <n v="296"/>
    <n v="0"/>
    <n v="0"/>
    <n v="296"/>
    <n v="0"/>
    <n v="0"/>
    <n v="0"/>
    <n v="0"/>
    <n v="0"/>
    <n v="0"/>
    <n v="0"/>
    <n v="0"/>
    <n v="0"/>
    <n v="0"/>
    <n v="94.659000000000006"/>
    <n v="0"/>
    <n v="94.659000000000006"/>
    <n v="0"/>
    <n v="0"/>
    <n v="0"/>
    <n v="0"/>
    <n v="0"/>
    <n v="0"/>
    <n v="0"/>
    <n v="0"/>
    <n v="0"/>
    <n v="0"/>
    <n v="0"/>
    <n v="65.078000000000003"/>
    <n v="65.078000000000003"/>
    <n v="591.80799999999999"/>
  </r>
  <r>
    <x v="2"/>
    <x v="14"/>
    <s v="SC"/>
    <s v="Daniel Bretas (31-35062945)"/>
    <s v="SC"/>
    <s v="Daniel Bretas (31-35062945)"/>
    <s v="DGE"/>
    <s v="NA"/>
    <m/>
    <s v="ALMENARA E OURO PRETO - CENTRAL TELEFÔNICA PARA INSTALAÇAO DDR"/>
    <s v="AQUISIÇÃO E INSTALAÇAO DE DDR NA CENTRAL TELEFÔNICA "/>
    <s v="Continuidade de gastos em despesa operacional com custo mensal de Recepcionista para atendimento telefônico"/>
    <m/>
    <s v="                        -  "/>
    <s v="                         -  "/>
    <s v="                          -  "/>
    <s v="                         -  "/>
    <n v="0"/>
    <s v="                        -  "/>
    <s v="                       -  "/>
    <s v="                         -  "/>
    <n v="400"/>
    <s v="                         -  "/>
    <s v="                          -  "/>
    <s v="                         -  "/>
    <n v="400"/>
    <n v="0"/>
    <n v="0"/>
    <n v="0"/>
    <n v="0"/>
    <n v="0"/>
    <n v="0"/>
    <n v="0"/>
    <n v="0"/>
    <n v="0"/>
    <n v="0"/>
    <n v="0"/>
    <n v="0"/>
    <n v="0"/>
    <n v="0"/>
    <n v="0"/>
    <n v="0"/>
    <n v="0"/>
    <n v="0"/>
    <n v="0"/>
    <n v="0"/>
    <n v="0"/>
    <n v="0"/>
    <n v="0"/>
    <n v="0"/>
    <n v="0"/>
    <n v="0"/>
    <n v="0"/>
    <n v="0"/>
    <n v="0"/>
    <n v="0"/>
    <n v="0"/>
    <n v="0"/>
    <n v="0"/>
    <n v="0"/>
    <n v="0"/>
    <n v="0"/>
    <n v="0"/>
    <n v="0"/>
    <n v="0"/>
    <n v="0"/>
    <n v="0"/>
    <n v="0"/>
    <n v="0"/>
    <n v="0"/>
    <n v="0"/>
    <n v="0"/>
    <n v="0"/>
    <n v="0"/>
    <n v="0"/>
    <n v="0"/>
    <n v="0"/>
    <n v="0"/>
    <n v="400"/>
  </r>
  <r>
    <x v="2"/>
    <x v="14"/>
    <s v="TI/TC"/>
    <s v="Francisco Elson"/>
    <s v="TI/TC"/>
    <s v="Francisco Elson"/>
    <s v="DGE"/>
    <s v="NA"/>
    <m/>
    <s v="Atendimento de Telecom da Base Operativa do São Gabriel"/>
    <s v="Aquisição de uma central telefônica para migração do Sistema de Telecomunicações da Sala de Telecomunicações para a Sala de Telefonia."/>
    <s v="Perda do Sistema de Telefonia para os usuários do São Gabriel e/ou multa contratual"/>
    <m/>
    <s v="                        -  "/>
    <s v="                         -  "/>
    <s v="                          -  "/>
    <s v="                         -  "/>
    <s v="                         -  "/>
    <s v="                        -  "/>
    <s v="                       -  "/>
    <s v="                         -  "/>
    <s v="                        -  "/>
    <s v="                         -  "/>
    <s v="                          -  "/>
    <n v="367"/>
    <n v="367"/>
    <n v="0"/>
    <n v="0"/>
    <n v="0"/>
    <n v="0"/>
    <n v="0"/>
    <n v="0"/>
    <n v="0"/>
    <n v="0"/>
    <n v="0"/>
    <n v="0"/>
    <n v="0"/>
    <n v="0"/>
    <n v="0"/>
    <n v="0"/>
    <n v="0"/>
    <n v="0"/>
    <n v="0"/>
    <n v="0"/>
    <n v="0"/>
    <n v="0"/>
    <n v="0"/>
    <n v="0"/>
    <n v="0"/>
    <n v="0"/>
    <n v="0"/>
    <n v="0"/>
    <n v="0"/>
    <n v="0"/>
    <n v="0"/>
    <n v="0"/>
    <n v="0"/>
    <n v="0"/>
    <n v="0"/>
    <n v="0"/>
    <n v="0"/>
    <n v="0"/>
    <n v="0"/>
    <n v="0"/>
    <n v="0"/>
    <n v="0"/>
    <n v="0"/>
    <n v="0"/>
    <n v="0"/>
    <n v="0"/>
    <n v="0"/>
    <n v="0"/>
    <n v="0"/>
    <n v="0"/>
    <n v="0"/>
    <n v="0"/>
    <n v="0"/>
    <n v="0"/>
    <n v="367"/>
  </r>
  <r>
    <x v="2"/>
    <x v="14"/>
    <s v="TI/TC"/>
    <s v="Francisco Elson"/>
    <s v="TI/TC"/>
    <s v="Francisco Elson"/>
    <s v="DGE"/>
    <s v="NA"/>
    <m/>
    <s v="Sistemas de Ar Condicionado da Distribuidora"/>
    <s v="Aquisição de Sistemas de Ar Condicionado da Distribuidora para estações de comunicação"/>
    <s v="Queima dos equipametos de comunicaçõ por temperatura alta nas estações de comunicação"/>
    <m/>
    <n v="0"/>
    <n v="0"/>
    <n v="0"/>
    <n v="14"/>
    <n v="0"/>
    <n v="0"/>
    <n v="0"/>
    <n v="15.228"/>
    <n v="0"/>
    <n v="0"/>
    <n v="0"/>
    <n v="0"/>
    <n v="29.228000000000002"/>
    <n v="0"/>
    <n v="0"/>
    <n v="0"/>
    <n v="0"/>
    <n v="0"/>
    <n v="0"/>
    <n v="0"/>
    <n v="0"/>
    <n v="0"/>
    <n v="0"/>
    <n v="0"/>
    <n v="45.465000000000003"/>
    <n v="45.465000000000003"/>
    <n v="0"/>
    <n v="0"/>
    <n v="0"/>
    <n v="0"/>
    <n v="0"/>
    <n v="0"/>
    <n v="0"/>
    <n v="0"/>
    <n v="0"/>
    <n v="162"/>
    <n v="0"/>
    <n v="0"/>
    <n v="162"/>
    <n v="0"/>
    <n v="0"/>
    <n v="0"/>
    <n v="0"/>
    <n v="0"/>
    <n v="0"/>
    <n v="0"/>
    <n v="0"/>
    <n v="0"/>
    <n v="0"/>
    <n v="51.96"/>
    <n v="0"/>
    <n v="51.96"/>
    <n v="0"/>
    <n v="0"/>
    <n v="0"/>
    <n v="0"/>
    <n v="0"/>
    <n v="0"/>
    <n v="0"/>
    <n v="0"/>
    <n v="0"/>
    <n v="0"/>
    <n v="0"/>
    <n v="35.722999999999999"/>
    <n v="35.722999999999999"/>
    <n v="324.37600000000003"/>
  </r>
  <r>
    <x v="2"/>
    <x v="14"/>
    <s v="TI/TC"/>
    <s v="Francisco Elson"/>
    <s v="TI/TC"/>
    <s v="Francisco Elson"/>
    <s v="DGE"/>
    <s v="NA"/>
    <m/>
    <s v="Instrumentos da Distribuidora"/>
    <s v="Aquisição de Instrumentos da Distribuidora  para suporte e manutenção em estações de comunicação"/>
    <s v="Auemento do tempo de reparo, risco de queima de equipamentos por uso de instrumentos inadequados"/>
    <m/>
    <n v="0"/>
    <n v="0"/>
    <n v="0"/>
    <n v="13.95"/>
    <n v="0"/>
    <n v="0"/>
    <n v="0"/>
    <n v="13.95"/>
    <n v="0"/>
    <n v="0"/>
    <n v="0"/>
    <n v="0"/>
    <n v="27.9"/>
    <n v="0"/>
    <n v="0"/>
    <n v="0"/>
    <n v="0"/>
    <n v="0"/>
    <n v="0"/>
    <n v="0"/>
    <n v="0"/>
    <n v="0"/>
    <n v="0"/>
    <n v="0"/>
    <n v="43.399000000000001"/>
    <n v="43.399000000000001"/>
    <n v="0"/>
    <n v="0"/>
    <n v="0"/>
    <n v="0"/>
    <n v="0"/>
    <n v="0"/>
    <n v="0"/>
    <n v="0"/>
    <n v="0"/>
    <n v="155"/>
    <n v="0"/>
    <n v="0"/>
    <n v="155"/>
    <n v="0"/>
    <n v="0"/>
    <n v="0"/>
    <n v="0"/>
    <n v="0"/>
    <n v="0"/>
    <n v="0"/>
    <n v="0"/>
    <n v="0"/>
    <n v="0"/>
    <n v="49.597999999999999"/>
    <n v="0"/>
    <n v="49.597999999999999"/>
    <n v="0"/>
    <n v="0"/>
    <n v="0"/>
    <n v="0"/>
    <n v="0"/>
    <n v="0"/>
    <n v="0"/>
    <n v="0"/>
    <n v="0"/>
    <n v="0"/>
    <n v="0"/>
    <n v="34.098999999999997"/>
    <n v="34.098999999999997"/>
    <n v="309.99599999999998"/>
  </r>
  <r>
    <x v="2"/>
    <x v="14"/>
    <s v="TI/TC"/>
    <s v="Francisco Elson"/>
    <s v="TI/TC"/>
    <s v="Francisco Elson"/>
    <s v="DGE"/>
    <s v="NA"/>
    <m/>
    <s v="Bancos de Baterias da Distribuidora"/>
    <s v="Aquisição de conjuntos de Bancos de Baterias da Distribuidora para estações de comunicação"/>
    <s v="Perda de comunicação por falta de alimentação comercial, penalidades previstas em copntrato"/>
    <m/>
    <n v="0"/>
    <n v="0"/>
    <n v="0"/>
    <n v="12.346"/>
    <n v="0"/>
    <n v="0"/>
    <n v="0"/>
    <n v="12.346"/>
    <n v="0"/>
    <n v="0"/>
    <n v="0"/>
    <n v="0"/>
    <n v="24.692"/>
    <n v="0"/>
    <n v="0"/>
    <n v="0"/>
    <n v="0"/>
    <n v="0"/>
    <n v="0"/>
    <n v="0"/>
    <n v="0"/>
    <n v="0"/>
    <n v="0"/>
    <n v="0"/>
    <n v="38.408999999999999"/>
    <n v="38.408999999999999"/>
    <n v="0"/>
    <n v="0"/>
    <n v="0"/>
    <n v="0"/>
    <n v="0"/>
    <n v="0"/>
    <n v="0"/>
    <n v="0"/>
    <n v="0"/>
    <n v="0"/>
    <n v="0"/>
    <n v="137.17400000000001"/>
    <n v="137.17400000000001"/>
    <n v="0"/>
    <n v="0"/>
    <n v="0"/>
    <n v="0"/>
    <n v="0"/>
    <n v="0"/>
    <n v="0"/>
    <n v="0"/>
    <n v="0"/>
    <n v="0"/>
    <n v="43.896000000000001"/>
    <n v="0"/>
    <n v="43.896000000000001"/>
    <n v="0"/>
    <n v="0"/>
    <n v="0"/>
    <n v="0"/>
    <n v="0"/>
    <n v="0"/>
    <n v="0"/>
    <n v="0"/>
    <n v="0"/>
    <n v="0"/>
    <n v="0"/>
    <n v="30.178000000000001"/>
    <n v="30.178000000000001"/>
    <n v="274.34899999999999"/>
  </r>
  <r>
    <x v="2"/>
    <x v="14"/>
    <s v="TI/TC"/>
    <s v="Francisco Elson"/>
    <s v="TI/TC"/>
    <s v="Francisco Elson"/>
    <s v="DGE"/>
    <s v="NA"/>
    <m/>
    <s v="Equipamentos de Linha Óptica da Distribuidora"/>
    <s v="Aquisição de Equipamentos de Linha Óptica da Distribuidora para estações de comunicação"/>
    <s v="Perda de comunicação por falta de alimentação comercial, penalidades previstas em copntrato"/>
    <m/>
    <n v="0"/>
    <n v="0"/>
    <n v="0"/>
    <n v="17.946000000000002"/>
    <n v="0"/>
    <n v="0"/>
    <n v="0"/>
    <n v="0"/>
    <n v="0"/>
    <n v="0"/>
    <n v="0"/>
    <n v="0"/>
    <n v="17.946000000000002"/>
    <n v="0"/>
    <n v="0"/>
    <n v="0"/>
    <n v="0"/>
    <n v="0"/>
    <n v="0"/>
    <n v="0"/>
    <n v="0"/>
    <n v="0"/>
    <n v="0"/>
    <n v="0"/>
    <n v="27.916"/>
    <n v="27.916"/>
    <n v="0"/>
    <n v="0"/>
    <n v="0"/>
    <n v="0"/>
    <n v="0"/>
    <n v="0"/>
    <n v="0"/>
    <n v="0"/>
    <n v="0"/>
    <n v="0"/>
    <n v="0"/>
    <n v="99.700999999999993"/>
    <n v="99.700999999999993"/>
    <n v="0"/>
    <n v="0"/>
    <n v="0"/>
    <n v="0"/>
    <n v="0"/>
    <n v="0"/>
    <n v="0"/>
    <n v="0"/>
    <n v="0"/>
    <n v="0"/>
    <n v="31.904"/>
    <n v="0"/>
    <n v="31.904"/>
    <n v="0"/>
    <n v="0"/>
    <n v="0"/>
    <n v="0"/>
    <n v="0"/>
    <n v="0"/>
    <n v="0"/>
    <n v="0"/>
    <n v="0"/>
    <n v="0"/>
    <n v="0"/>
    <n v="21.934000000000001"/>
    <n v="21.934000000000001"/>
    <n v="199.40099999999998"/>
  </r>
  <r>
    <x v="2"/>
    <x v="14"/>
    <s v="TI/TC"/>
    <s v="Francisco Elson"/>
    <s v="TI/TC"/>
    <s v="Francisco Elson"/>
    <s v="DGE"/>
    <s v="NA"/>
    <m/>
    <s v="Fontes de Alimentação da Distribuidora"/>
    <s v="Fontes de Alimentação da Distribuidora"/>
    <s v="Perda de comunicação por falta de alimentação comercial, penalidades previstas em copntrato"/>
    <m/>
    <n v="0"/>
    <n v="0"/>
    <n v="0"/>
    <n v="16.963000000000001"/>
    <n v="0"/>
    <n v="0"/>
    <n v="0"/>
    <n v="0"/>
    <n v="0"/>
    <n v="0"/>
    <n v="0"/>
    <n v="0"/>
    <n v="16.963000000000001"/>
    <n v="0"/>
    <n v="0"/>
    <n v="0"/>
    <n v="0"/>
    <n v="0"/>
    <n v="0"/>
    <n v="0"/>
    <n v="0"/>
    <n v="0"/>
    <n v="0"/>
    <n v="0"/>
    <n v="26.387"/>
    <n v="26.387"/>
    <n v="0"/>
    <n v="0"/>
    <n v="0"/>
    <n v="0"/>
    <n v="0"/>
    <n v="0"/>
    <n v="0"/>
    <n v="0"/>
    <n v="0"/>
    <n v="0"/>
    <n v="0"/>
    <n v="94.238"/>
    <n v="94.238"/>
    <n v="0"/>
    <n v="0"/>
    <n v="0"/>
    <n v="0"/>
    <n v="0"/>
    <n v="0"/>
    <n v="0"/>
    <n v="0"/>
    <n v="0"/>
    <n v="0"/>
    <n v="30.155999999999999"/>
    <n v="0"/>
    <n v="30.155999999999999"/>
    <n v="0"/>
    <n v="0"/>
    <n v="0"/>
    <n v="0"/>
    <n v="0"/>
    <n v="0"/>
    <n v="0"/>
    <n v="0"/>
    <n v="0"/>
    <n v="0"/>
    <n v="0"/>
    <n v="20.731999999999999"/>
    <n v="20.731999999999999"/>
    <n v="188.476"/>
  </r>
  <r>
    <x v="2"/>
    <x v="14"/>
    <s v="TI/TC"/>
    <s v="Francisco Elson"/>
    <s v="TI/TC"/>
    <s v="Francisco Elson"/>
    <s v="DGE"/>
    <s v="NA"/>
    <m/>
    <s v="Remotas de Telecontrole da Distribuidora"/>
    <s v="Aquisição de Remotas de Telecontrole da Distribuidora para estações de comunicação"/>
    <s v="Perda de comunicação por falta de alimentação comercial, penalidades previstas em copntrato"/>
    <m/>
    <n v="0"/>
    <n v="0"/>
    <n v="0"/>
    <n v="0"/>
    <n v="0"/>
    <n v="8.4369999999999994"/>
    <n v="0"/>
    <n v="0"/>
    <n v="0"/>
    <n v="0"/>
    <n v="0"/>
    <n v="0"/>
    <n v="8.4369999999999994"/>
    <n v="0"/>
    <n v="0"/>
    <n v="0"/>
    <n v="0"/>
    <n v="0"/>
    <n v="0"/>
    <n v="0"/>
    <n v="0"/>
    <n v="0"/>
    <n v="0"/>
    <n v="0"/>
    <n v="13.124000000000001"/>
    <n v="13.124000000000001"/>
    <n v="0"/>
    <n v="0"/>
    <n v="0"/>
    <n v="0"/>
    <n v="0"/>
    <n v="0"/>
    <n v="0"/>
    <n v="0"/>
    <n v="0"/>
    <n v="0"/>
    <n v="0"/>
    <n v="46.87"/>
    <n v="46.87"/>
    <n v="0"/>
    <n v="0"/>
    <n v="0"/>
    <n v="0"/>
    <n v="0"/>
    <n v="0"/>
    <n v="0"/>
    <n v="0"/>
    <n v="0"/>
    <n v="0"/>
    <n v="14.997999999999999"/>
    <n v="0"/>
    <n v="14.997999999999999"/>
    <n v="0"/>
    <n v="0"/>
    <n v="0"/>
    <n v="0"/>
    <n v="0"/>
    <n v="0"/>
    <n v="0"/>
    <n v="0"/>
    <n v="0"/>
    <n v="0"/>
    <n v="0"/>
    <n v="10.311"/>
    <n v="10.311"/>
    <n v="93.74"/>
  </r>
  <r>
    <x v="2"/>
    <x v="14"/>
    <s v="TI/TC"/>
    <s v="Francisco Elson"/>
    <s v="TI/TC"/>
    <s v="Francisco Elson"/>
    <s v="DGE"/>
    <s v="NA"/>
    <m/>
    <s v="Sistemas de Balisamento Noturno da Distribuidora"/>
    <s v="Aquisição de Sistemas de Balisamento Noturno da Distribuidora para estações de comunicação"/>
    <s v="Colisão de aeronaves, multas pelos órgãos competentes"/>
    <m/>
    <n v="0"/>
    <n v="0"/>
    <n v="0"/>
    <n v="0.9"/>
    <n v="0"/>
    <n v="0"/>
    <n v="0"/>
    <n v="0"/>
    <n v="0"/>
    <n v="0"/>
    <n v="0"/>
    <n v="0"/>
    <n v="0.9"/>
    <n v="0"/>
    <n v="0"/>
    <n v="0"/>
    <n v="0"/>
    <n v="0"/>
    <n v="0"/>
    <n v="0"/>
    <n v="0"/>
    <n v="0"/>
    <n v="0"/>
    <n v="0"/>
    <n v="1.4"/>
    <n v="1.4"/>
    <n v="0"/>
    <n v="0"/>
    <n v="0"/>
    <n v="0"/>
    <n v="0"/>
    <n v="0"/>
    <n v="0"/>
    <n v="0"/>
    <n v="0"/>
    <n v="0"/>
    <n v="0"/>
    <n v="5"/>
    <n v="5"/>
    <n v="0"/>
    <n v="0"/>
    <n v="0"/>
    <n v="0"/>
    <n v="0"/>
    <n v="0"/>
    <n v="0"/>
    <n v="0"/>
    <n v="0"/>
    <n v="0"/>
    <n v="1.6"/>
    <n v="0"/>
    <n v="1.6"/>
    <n v="0"/>
    <n v="0"/>
    <n v="0"/>
    <n v="0"/>
    <n v="0"/>
    <n v="0"/>
    <n v="0"/>
    <n v="0"/>
    <n v="0"/>
    <n v="0"/>
    <n v="0"/>
    <n v="1.1000000000000001"/>
    <n v="1.1000000000000001"/>
    <n v="10"/>
  </r>
  <r>
    <x v="2"/>
    <x v="14"/>
    <s v="TI/TC"/>
    <s v="Francisco Elson"/>
    <s v="TI/TC"/>
    <s v="Francisco Elson"/>
    <s v="DGE"/>
    <s v="NA"/>
    <m/>
    <s v="Ferramentas manual da Distribuidora"/>
    <s v="Aquisição Ferramentas manual da Distribuidora para suporte e manutenação em estações de comunicação"/>
    <s v="Aumento de tempo de reparo, riscos ergométricos"/>
    <m/>
    <n v="0"/>
    <n v="0"/>
    <n v="0"/>
    <n v="0.46800000000000003"/>
    <n v="0"/>
    <n v="0"/>
    <n v="0"/>
    <n v="0"/>
    <n v="0"/>
    <n v="0"/>
    <n v="0"/>
    <n v="0"/>
    <n v="0.46800000000000003"/>
    <n v="0"/>
    <n v="0"/>
    <n v="0"/>
    <n v="0"/>
    <n v="0"/>
    <n v="0"/>
    <n v="0"/>
    <n v="0"/>
    <n v="0"/>
    <n v="0"/>
    <n v="0"/>
    <n v="0.72799999999999998"/>
    <n v="0.72799999999999998"/>
    <n v="0"/>
    <n v="0"/>
    <n v="0"/>
    <n v="0"/>
    <n v="0"/>
    <n v="0"/>
    <n v="0"/>
    <n v="0"/>
    <n v="0"/>
    <n v="0"/>
    <n v="0"/>
    <n v="2.6"/>
    <n v="2.6"/>
    <n v="0"/>
    <n v="0"/>
    <n v="0"/>
    <n v="0"/>
    <n v="0"/>
    <n v="0"/>
    <n v="0"/>
    <n v="0"/>
    <n v="0"/>
    <n v="0"/>
    <n v="0.83199999999999996"/>
    <n v="0"/>
    <n v="0.83199999999999996"/>
    <n v="0"/>
    <n v="0"/>
    <n v="0"/>
    <n v="0"/>
    <n v="0"/>
    <n v="0"/>
    <n v="0"/>
    <n v="0"/>
    <n v="0"/>
    <n v="0"/>
    <n v="0"/>
    <n v="0.57199999999999995"/>
    <n v="0.57199999999999995"/>
    <n v="5.1999999999999993"/>
  </r>
  <r>
    <x v="2"/>
    <x v="15"/>
    <s v="TI/IO"/>
    <s v="Carlos Araújo"/>
    <s v="TI/IO"/>
    <s v="Carlos Araújo"/>
    <s v="DGE"/>
    <s v="TI00315"/>
    <m/>
    <s v="Modernização do Parque Microinformática D"/>
    <s v="O projeto de modernização do parque de microinformática refere-se à aquisição de ativos de hardware e software para atendimento ao chamado kit empregado. Em virtude da alta variação do dólar observada ao longo de 2015, o balizamento de preços demonstrou-se inferior à expectativa dos licitantes para lotes específicos, resultando no fracasso de dois pregões eletrônicos (cerca de 30% do quantitativo previsto para aquisição no corrente ano). Ressalta-se, assim, que a taxa de obsolescência do parque em 2016 manter-se-á em patamar extremamente elevado, alcançando cerca de 50% do ativo."/>
    <s v="Intensificação da taxa de obsolescência do parque de microinformática; aumento da frequência de falhas e mau funcionamento dos equipamentos; aumento da indisponibilidade de equipamentos para manutenção ou reposição; restrições na instalação e execução de novos programas ou versões; aumento da exposição de riscos de segurança da informação; perda do suporte especializado do fornecedor; degradação do desempenho e produtividade da força de trabalho."/>
    <m/>
    <n v="0"/>
    <n v="0"/>
    <n v="0"/>
    <n v="0"/>
    <n v="0"/>
    <n v="0"/>
    <n v="0"/>
    <n v="4184"/>
    <n v="0"/>
    <n v="0"/>
    <n v="0"/>
    <n v="0"/>
    <n v="4184"/>
    <n v="0"/>
    <n v="0"/>
    <n v="50"/>
    <n v="0"/>
    <n v="0"/>
    <n v="0"/>
    <n v="50"/>
    <n v="0"/>
    <n v="0"/>
    <n v="50"/>
    <n v="0"/>
    <n v="100"/>
    <n v="250"/>
    <n v="0"/>
    <n v="0"/>
    <n v="0"/>
    <n v="0"/>
    <n v="0"/>
    <n v="0"/>
    <n v="0"/>
    <n v="0"/>
    <n v="0"/>
    <n v="0"/>
    <n v="2660"/>
    <n v="0"/>
    <n v="2660"/>
    <n v="0"/>
    <n v="0"/>
    <n v="0"/>
    <n v="0"/>
    <n v="0"/>
    <n v="0"/>
    <n v="0"/>
    <n v="250"/>
    <n v="0"/>
    <n v="0"/>
    <n v="0"/>
    <n v="0"/>
    <n v="250"/>
    <n v="0"/>
    <n v="0"/>
    <n v="0"/>
    <n v="0"/>
    <n v="0"/>
    <n v="0"/>
    <n v="0"/>
    <n v="2660"/>
    <n v="0"/>
    <n v="0"/>
    <n v="0"/>
    <n v="0"/>
    <n v="2660"/>
    <n v="10004"/>
  </r>
  <r>
    <x v="2"/>
    <x v="15"/>
    <s v="GR/PC"/>
    <s v="Ronaldo Oliveira"/>
    <s v="GR/PC"/>
    <s v="Ronaldo Oliveira"/>
    <s v="DDC"/>
    <s v="NA"/>
    <m/>
    <s v="Aquisição Microcoletores"/>
    <s v="Equipamento para leitura de consumo dos cosumidores do mercado cativo"/>
    <s v="Não faturamento, afetando diretamente o caixa da empresa_x000a_Descomprimento da regulação - Multa"/>
    <m/>
    <n v="0"/>
    <n v="0"/>
    <n v="0"/>
    <n v="0"/>
    <n v="0"/>
    <n v="0"/>
    <n v="0"/>
    <n v="0"/>
    <n v="0"/>
    <n v="0"/>
    <n v="0"/>
    <n v="0"/>
    <n v="0"/>
    <n v="0"/>
    <n v="0"/>
    <n v="0"/>
    <n v="10000"/>
    <n v="0"/>
    <n v="0"/>
    <n v="0"/>
    <n v="0"/>
    <n v="0"/>
    <n v="0"/>
    <n v="0"/>
    <n v="0"/>
    <n v="10000"/>
    <n v="0"/>
    <n v="0"/>
    <n v="0"/>
    <n v="0"/>
    <n v="0"/>
    <n v="0"/>
    <n v="0"/>
    <n v="0"/>
    <n v="0"/>
    <n v="0"/>
    <n v="0"/>
    <n v="0"/>
    <n v="0"/>
    <n v="0"/>
    <n v="0"/>
    <n v="0"/>
    <n v="0"/>
    <n v="0"/>
    <n v="0"/>
    <n v="0"/>
    <n v="0"/>
    <n v="0"/>
    <n v="0"/>
    <n v="0"/>
    <n v="0"/>
    <n v="0"/>
    <n v="0"/>
    <n v="0"/>
    <n v="0"/>
    <n v="0"/>
    <n v="0"/>
    <n v="0"/>
    <n v="0"/>
    <n v="0"/>
    <n v="0"/>
    <n v="0"/>
    <n v="0"/>
    <n v="0"/>
    <n v="0"/>
    <n v="10000"/>
  </r>
  <r>
    <x v="2"/>
    <x v="15"/>
    <s v="GR/PC"/>
    <s v="Ronaldo Oliveira"/>
    <s v="GR/PC"/>
    <s v="Ronaldo Oliveira"/>
    <s v="DDC"/>
    <s v="NA"/>
    <m/>
    <s v="Aquisição Impressora LES"/>
    <s v="Equipamento para leitura de consumo dos cosumidores do mercado cativo"/>
    <s v="Não faturamento, afetando diretamente o caixa da empresa_x000a_Descomprimento da regulação - Multa"/>
    <m/>
    <n v="0"/>
    <n v="0"/>
    <n v="0"/>
    <n v="0"/>
    <n v="0"/>
    <n v="0"/>
    <n v="0"/>
    <n v="0"/>
    <n v="0"/>
    <n v="0"/>
    <n v="0"/>
    <n v="0"/>
    <n v="0"/>
    <n v="0"/>
    <n v="0"/>
    <n v="0"/>
    <n v="4000"/>
    <n v="0"/>
    <n v="0"/>
    <n v="0"/>
    <n v="0"/>
    <n v="0"/>
    <n v="0"/>
    <n v="0"/>
    <n v="0"/>
    <n v="4000"/>
    <n v="0"/>
    <n v="0"/>
    <n v="0"/>
    <n v="0"/>
    <n v="0"/>
    <n v="0"/>
    <n v="0"/>
    <n v="0"/>
    <n v="0"/>
    <n v="0"/>
    <n v="0"/>
    <n v="0"/>
    <n v="0"/>
    <n v="0"/>
    <n v="0"/>
    <n v="0"/>
    <n v="0"/>
    <n v="0"/>
    <n v="0"/>
    <n v="0"/>
    <n v="0"/>
    <n v="0"/>
    <n v="0"/>
    <n v="0"/>
    <n v="0"/>
    <n v="0"/>
    <n v="0"/>
    <n v="0"/>
    <n v="0"/>
    <n v="0"/>
    <n v="0"/>
    <n v="0"/>
    <n v="0"/>
    <n v="0"/>
    <n v="0"/>
    <n v="0"/>
    <n v="0"/>
    <n v="0"/>
    <n v="0"/>
    <n v="4000"/>
  </r>
  <r>
    <x v="2"/>
    <x v="15"/>
    <s v="GR/PC"/>
    <s v="Ronaldo Oliveira"/>
    <s v="GR/PC"/>
    <s v="Ronaldo Oliveira"/>
    <s v="DDC"/>
    <s v="NA"/>
    <m/>
    <s v="Aquisição Berço"/>
    <s v="Equipamento para leitura de consumo dos cosumidores do mercado cativo"/>
    <s v="Não faturamento, afetando diretamente o caixa da empresa_x000a_Descomprimento da regulação - Multa"/>
    <m/>
    <n v="0"/>
    <n v="0"/>
    <n v="0"/>
    <n v="0"/>
    <n v="0"/>
    <n v="0"/>
    <n v="0"/>
    <n v="0"/>
    <n v="0"/>
    <n v="0"/>
    <n v="0"/>
    <n v="0"/>
    <n v="0"/>
    <n v="0"/>
    <n v="0"/>
    <n v="0"/>
    <n v="1000"/>
    <n v="0"/>
    <n v="0"/>
    <n v="0"/>
    <n v="0"/>
    <n v="0"/>
    <n v="0"/>
    <n v="0"/>
    <n v="0"/>
    <n v="1000"/>
    <n v="0"/>
    <n v="0"/>
    <n v="0"/>
    <n v="0"/>
    <n v="0"/>
    <n v="0"/>
    <n v="0"/>
    <n v="0"/>
    <n v="0"/>
    <n v="0"/>
    <n v="0"/>
    <n v="0"/>
    <n v="0"/>
    <n v="0"/>
    <n v="0"/>
    <n v="0"/>
    <n v="0"/>
    <n v="0"/>
    <n v="0"/>
    <n v="0"/>
    <n v="0"/>
    <n v="0"/>
    <n v="0"/>
    <n v="0"/>
    <n v="0"/>
    <n v="0"/>
    <n v="0"/>
    <n v="0"/>
    <n v="0"/>
    <n v="0"/>
    <n v="0"/>
    <n v="0"/>
    <n v="0"/>
    <n v="0"/>
    <n v="0"/>
    <n v="0"/>
    <n v="0"/>
    <n v="0"/>
    <n v="0"/>
    <n v="1000"/>
  </r>
  <r>
    <x v="2"/>
    <x v="15"/>
    <s v="OP/AP"/>
    <s v="Paulo Cesar Soares"/>
    <s v="OP/AP"/>
    <s v="Paulo Cesar Soares"/>
    <s v="DDC"/>
    <s v="NA"/>
    <m/>
    <s v="Substituição de  Terminais Servers nas salas de telemática"/>
    <s v="Substituição de 30 Terminais Servers nas salas de telemática"/>
    <s v="Indisponibilidade do telecontrole das SEs com forte impacto na operação do sistema elétrico e  degradação dos indicadores de qualidade, dentre eles o DEC. "/>
    <m/>
    <n v="0"/>
    <n v="0"/>
    <n v="0"/>
    <m/>
    <n v="0"/>
    <n v="220"/>
    <n v="0"/>
    <n v="0"/>
    <n v="0"/>
    <n v="0"/>
    <n v="0"/>
    <n v="0"/>
    <n v="220"/>
    <n v="0"/>
    <n v="0"/>
    <n v="0"/>
    <n v="0"/>
    <n v="0"/>
    <n v="0"/>
    <n v="0"/>
    <n v="0"/>
    <n v="0"/>
    <n v="0"/>
    <n v="0"/>
    <n v="220"/>
    <n v="220"/>
    <n v="0"/>
    <n v="0"/>
    <n v="0"/>
    <n v="0"/>
    <n v="0"/>
    <n v="0"/>
    <n v="0"/>
    <n v="0"/>
    <n v="0"/>
    <n v="0"/>
    <n v="0"/>
    <n v="0"/>
    <n v="0"/>
    <n v="0"/>
    <n v="0"/>
    <n v="0"/>
    <n v="0"/>
    <n v="0"/>
    <n v="0"/>
    <n v="0"/>
    <n v="0"/>
    <n v="0"/>
    <n v="0"/>
    <n v="0"/>
    <n v="0"/>
    <n v="0"/>
    <n v="0"/>
    <n v="0"/>
    <n v="0"/>
    <n v="0"/>
    <n v="0"/>
    <n v="0"/>
    <n v="0"/>
    <n v="0"/>
    <n v="0"/>
    <n v="0"/>
    <n v="0"/>
    <n v="0"/>
    <n v="0"/>
    <n v="440"/>
  </r>
  <r>
    <x v="2"/>
    <x v="15"/>
    <s v="CO"/>
    <s v="Roberto Proença"/>
    <s v="CO"/>
    <s v="Roberto Proença"/>
    <s v="DGE"/>
    <s v="TI01816"/>
    <m/>
    <s v="Aquisição de Equipamento Móvel para Inspeção de Rede"/>
    <s v="Aquisição de equipamento móvel (tablets) para inspeção, desenho de projetos e recebimento de obras de rede distribuição em campo."/>
    <s v="Perda de oportunidade de ganho de produtividade na inspeção da manutenção, processo de elaboração e execução de projetos de expansão da rede de distribuição; Perda de oportunidade de melhoria de qualidade e segurança na operação de rede subterrânea; Perdas comerciais, devido à maior dificuldade na identificação de fraudes em serviços de inspeção de rede por empresas contratadas."/>
    <m/>
    <n v="0"/>
    <n v="0"/>
    <n v="0"/>
    <n v="0"/>
    <n v="280"/>
    <n v="0"/>
    <n v="0"/>
    <n v="0"/>
    <n v="0"/>
    <n v="0"/>
    <n v="0"/>
    <n v="0"/>
    <n v="280"/>
    <n v="0"/>
    <n v="0"/>
    <n v="0"/>
    <n v="0"/>
    <n v="0"/>
    <n v="0"/>
    <n v="0"/>
    <n v="0"/>
    <n v="0"/>
    <n v="0"/>
    <n v="0"/>
    <n v="0"/>
    <n v="0"/>
    <n v="0"/>
    <n v="0"/>
    <n v="0"/>
    <n v="0"/>
    <n v="0"/>
    <n v="0"/>
    <n v="0"/>
    <n v="0"/>
    <n v="0"/>
    <n v="0"/>
    <n v="0"/>
    <n v="0"/>
    <n v="0"/>
    <n v="0"/>
    <n v="0"/>
    <n v="0"/>
    <n v="0"/>
    <n v="0"/>
    <n v="140"/>
    <n v="0"/>
    <n v="0"/>
    <n v="0"/>
    <n v="0"/>
    <n v="0"/>
    <n v="0"/>
    <n v="140"/>
    <n v="0"/>
    <n v="0"/>
    <n v="0"/>
    <n v="0"/>
    <n v="0"/>
    <n v="0"/>
    <n v="0"/>
    <n v="0"/>
    <n v="0"/>
    <n v="0"/>
    <n v="0"/>
    <n v="0"/>
    <n v="0"/>
    <n v="420"/>
  </r>
  <r>
    <x v="2"/>
    <x v="16"/>
    <s v="TI/SI"/>
    <s v="Roberto Proença"/>
    <s v="TI/SI"/>
    <s v="Roberto Proença"/>
    <s v="DGE"/>
    <s v="TI01715"/>
    <m/>
    <s v="Sustentação e Evolução G-DIS"/>
    <s v="O projeto refere-se aos serviços de desenvolvimento de sistemas de informação de alta complexidade que atendem os processos Cemig D e ao Programa Conexão - Implantação de sistemas em sinergia com outras empresas do Grupo Cemig. A finalidade do projeto relaciona-se, dessa forma, à unificação de processos e ferramentas nas empresas de Distribuição do Grupo Cemig, ao atendimento mais eficiente às demandas do órgão regulador, à padronização de fornecedores e tecnologias, à melhoria na gestão de ativos do sistema elétrico da rede de distribuição da Cemig, e à maior agilidade para os processos de expansão e manutenção do sistema elétrico."/>
    <s v="Paralisação de todos os serviços de manutenção evolutiva dos módulos de Operação e Despacho - OP, Georreferenciamento - GE, Manutenção - MN, Serviço de Campo - SC, e Gestão da Qualidade - IQ do Sistema G-DIS. Há, dessa forma, impacto direto nas atividades diárias de toda a Distribuidora, inclusive serviço de campo e atendimentos emergenciais, com destaque para o regime de funcionamento do sistema, 24x7. Adicionalmente, menciona-se a limitação no atendimento das demandas da DDC relativas ao sistema G-DIS, conduzidas atualmente dentro do Programa Conexão, tais como a nova versão 2.0 do G-DIS, integrações com o projeto Atlantis, SAP ECC e SCADA."/>
    <m/>
    <n v="0"/>
    <m/>
    <n v="1350"/>
    <n v="450"/>
    <n v="450"/>
    <n v="450"/>
    <n v="450"/>
    <n v="450"/>
    <n v="450"/>
    <n v="450"/>
    <n v="450"/>
    <n v="550"/>
    <n v="5500"/>
    <n v="450"/>
    <n v="450"/>
    <n v="450"/>
    <n v="450"/>
    <n v="450"/>
    <n v="450"/>
    <n v="450"/>
    <n v="450"/>
    <n v="450"/>
    <n v="450"/>
    <n v="450"/>
    <n v="550"/>
    <n v="5500"/>
    <n v="375"/>
    <n v="375"/>
    <n v="375"/>
    <n v="375"/>
    <n v="375"/>
    <n v="375"/>
    <n v="375"/>
    <n v="375"/>
    <n v="375"/>
    <n v="375"/>
    <n v="375"/>
    <n v="375"/>
    <n v="4500"/>
    <n v="375"/>
    <n v="375"/>
    <n v="375"/>
    <n v="375"/>
    <n v="375"/>
    <n v="375"/>
    <n v="375"/>
    <n v="375"/>
    <n v="375"/>
    <n v="375"/>
    <n v="375"/>
    <n v="375"/>
    <n v="4500"/>
    <n v="375"/>
    <n v="375"/>
    <n v="375"/>
    <n v="375"/>
    <n v="375"/>
    <n v="375"/>
    <n v="375"/>
    <n v="375"/>
    <n v="375"/>
    <n v="375"/>
    <n v="375"/>
    <n v="375"/>
    <n v="4500"/>
    <n v="24500"/>
  </r>
  <r>
    <x v="2"/>
    <x v="16"/>
    <s v="CO"/>
    <s v="Roberto Proença"/>
    <s v="CO"/>
    <s v="Roberto Proença"/>
    <s v="DGE"/>
    <s v="TI02115"/>
    <m/>
    <s v="ATLÂNTIS - Aquisição de uma plataforma GIS (Geographic Information System) para suporte aos processos da Cemig Distribuição, em substituição ao atual sistema GEMINI e aquisição da infraestrutura necessária para suportar a nova solução."/>
    <s v="Contratação dos novos módulos de Mapeamento, Cadastro, Projeto e Planejamento do Sistema de Gestão de Redes e da infraestrutura para suportá-los controlando a possibilidade de análise, estudo, simulação, valoração e processamento das informações em um ambiente integrado, além de propiciar o correto provimento das informações periodicamente solicitadas pelo órgão regulador (ANEEL) no seu novo ambiente georreferenciado; Integrar os sistemas Atlantis e o SAP CCS; Expor serviços de negócio reutilizáveis aderentes a este contexto de integração;  Permitir a identificação de logradouros que ainda não possuam consumidores cadastrados."/>
    <s v="Perda de sincronismo de processos entre Cemig e Light; limitação e desempenho degradado da solução atual; baixa produtividade para provimento de novas soluções para gestão dos ativos da rede de distribuição; limitação da quantidade de usuários com acesso à aplicação; obsolescência da ferramenta atual, com mais de uma década de uso; perda de oportunidade de redução de custos operacionais; incapacidade de atendimento a algumas demandas do órgão regulador (Aneel/Prodist);_x000a_perda da melhoria do processo de capitalização e gestão de ativos da Cemig Distribuidora._x000a_"/>
    <m/>
    <n v="0"/>
    <m/>
    <n v="1200"/>
    <n v="400"/>
    <n v="400"/>
    <n v="400"/>
    <n v="600"/>
    <n v="600"/>
    <n v="600"/>
    <n v="600"/>
    <n v="600"/>
    <n v="785"/>
    <n v="6185"/>
    <n v="600"/>
    <n v="600"/>
    <n v="1000"/>
    <n v="1000"/>
    <n v="1000"/>
    <n v="1893"/>
    <n v="0"/>
    <n v="0"/>
    <n v="0"/>
    <n v="0"/>
    <n v="0"/>
    <n v="0"/>
    <n v="6093"/>
    <n v="0"/>
    <n v="0"/>
    <n v="0"/>
    <n v="0"/>
    <n v="0"/>
    <n v="0"/>
    <n v="0"/>
    <n v="0"/>
    <n v="0"/>
    <n v="0"/>
    <n v="0"/>
    <n v="0"/>
    <n v="0"/>
    <n v="0"/>
    <n v="0"/>
    <n v="0"/>
    <n v="0"/>
    <n v="0"/>
    <n v="0"/>
    <n v="0"/>
    <n v="0"/>
    <n v="0"/>
    <n v="0"/>
    <n v="0"/>
    <n v="0"/>
    <n v="0"/>
    <n v="0"/>
    <n v="0"/>
    <n v="0"/>
    <n v="0"/>
    <n v="0"/>
    <n v="0"/>
    <n v="0"/>
    <n v="0"/>
    <n v="0"/>
    <n v="0"/>
    <n v="0"/>
    <n v="0"/>
    <n v="0"/>
    <n v="12278"/>
  </r>
  <r>
    <x v="2"/>
    <x v="16"/>
    <s v="TI/SI"/>
    <s v="Álisson Costa"/>
    <s v="TI/SI"/>
    <s v="Álisson Costa"/>
    <s v="DDC"/>
    <s v="NA"/>
    <m/>
    <s v="Aquisição do Sistema Cyme"/>
    <s v="O projeto consiste na contratação do fornecimento, manutenção e suporte de aplicativos especializados para cálculos e análise de sistemas de distribuição de energia elétrica a serem disponibilizados em rede."/>
    <s v="Dificuldade da realização do planejamento de expansão do sistema elétrico e análises de atendimento de carga da Malha Centro (2.034 MVA). Versões desktop não possui capacidade de executar os cálculos de fluxo de potência de todos os dados da Malha Centro. Esse problema é solucionado com o Cyme Server._x000a_Descontinuidade dos Dados históricos de demanda, existentes desde 1984, comprometendo a projeção da distribuição espacial da carga e consequente a otimização dos investimentos._x000a_Não otimização da rede implicando em aumento de Perdas Técnicas, investimentos adicionais, violação de Requisitos Regulatórios como DEC, DIC/FIC/DMIC, DRC/DRP, perda de Flexibilidade Operativa._x000a_A atual quantidade de licenças Cyme é insuficiente para permitir a produção adequada das equipes de Planejamento, Operação e Engenharia, ocasionando descumprimento dos prazos regulatórios._x000a_Continuidade do dispêndio de Hh com o processo de obtenção e validação de dados, já que os casos ajustados ficam disponíveis apenas nas estações de trabalho."/>
    <m/>
    <n v="0"/>
    <n v="0"/>
    <n v="0"/>
    <n v="0"/>
    <n v="0"/>
    <n v="0"/>
    <n v="0"/>
    <n v="2671"/>
    <n v="0"/>
    <n v="0"/>
    <n v="590"/>
    <n v="0"/>
    <n v="3261"/>
    <n v="0"/>
    <n v="0"/>
    <n v="0"/>
    <n v="0"/>
    <n v="0"/>
    <n v="0"/>
    <n v="2655"/>
    <n v="0"/>
    <n v="0"/>
    <n v="0"/>
    <n v="0"/>
    <n v="0"/>
    <n v="2655"/>
    <n v="0"/>
    <n v="0"/>
    <n v="0"/>
    <n v="0"/>
    <n v="0"/>
    <n v="0"/>
    <n v="3665"/>
    <n v="0"/>
    <n v="0"/>
    <n v="0"/>
    <n v="0"/>
    <n v="0"/>
    <n v="3665"/>
    <n v="0"/>
    <n v="0"/>
    <n v="0"/>
    <n v="0"/>
    <n v="0"/>
    <n v="0"/>
    <n v="0"/>
    <n v="0"/>
    <n v="0"/>
    <n v="0"/>
    <n v="0"/>
    <n v="0"/>
    <n v="0"/>
    <n v="0"/>
    <n v="0"/>
    <n v="0"/>
    <n v="0"/>
    <n v="0"/>
    <n v="0"/>
    <n v="0"/>
    <n v="0"/>
    <n v="0"/>
    <n v="0"/>
    <n v="0"/>
    <n v="0"/>
    <n v="0"/>
    <n v="9581"/>
  </r>
  <r>
    <x v="2"/>
    <x v="16"/>
    <s v="TI/IO"/>
    <s v="Alex de Assis"/>
    <s v="TI/IO"/>
    <s v="Alex de Assis"/>
    <s v="DGE"/>
    <s v="NA"/>
    <m/>
    <s v="Crescimento da base de consumidores no CCS"/>
    <s v="Crescimento vegetativo e de usuários dos sistemas comercias da Distribuidora."/>
    <s v="Descumprimento contratual perante a SAP"/>
    <m/>
    <n v="0"/>
    <n v="0"/>
    <n v="0"/>
    <n v="0"/>
    <n v="0"/>
    <n v="0"/>
    <n v="0"/>
    <n v="0"/>
    <n v="0"/>
    <n v="0"/>
    <n v="1800"/>
    <n v="0"/>
    <n v="1800"/>
    <n v="0"/>
    <n v="0"/>
    <n v="0"/>
    <n v="0"/>
    <n v="0"/>
    <n v="0"/>
    <n v="0"/>
    <n v="0"/>
    <n v="0"/>
    <n v="0"/>
    <n v="1800"/>
    <n v="0"/>
    <n v="1800"/>
    <n v="0"/>
    <n v="0"/>
    <n v="0"/>
    <n v="0"/>
    <n v="0"/>
    <n v="0"/>
    <n v="0"/>
    <n v="0"/>
    <n v="0"/>
    <n v="0"/>
    <n v="0"/>
    <n v="1800"/>
    <n v="1800"/>
    <n v="0"/>
    <n v="0"/>
    <n v="0"/>
    <n v="0"/>
    <n v="0"/>
    <n v="0"/>
    <n v="0"/>
    <n v="0"/>
    <n v="0"/>
    <n v="0"/>
    <n v="2000"/>
    <n v="0"/>
    <n v="2000"/>
    <n v="0"/>
    <n v="0"/>
    <n v="0"/>
    <n v="0"/>
    <n v="0"/>
    <n v="0"/>
    <n v="0"/>
    <n v="0"/>
    <n v="0"/>
    <n v="0"/>
    <n v="2000"/>
    <n v="0"/>
    <n v="2000"/>
    <n v="9400"/>
  </r>
  <r>
    <x v="2"/>
    <x v="16"/>
    <s v="TI/SI"/>
    <s v="Álisson Costa"/>
    <s v="TI/SI"/>
    <s v="Álisson Costa"/>
    <s v="DGE"/>
    <s v="TI03217"/>
    <m/>
    <s v="Evolução e Sustentação SAP"/>
    <s v="Evolução dos ambientes SAP ECC, CCS, CRM e BW de acordo com as demandas de ajuste para os sistemas; Atender aos requisitos de performance e escalabilidade. Visando diminuição do custo operacional dos processos das áreas de negócio (melhor desempenho); Modernizar as integrações dos sistemas SAP ERP, CCS/CRM e BW/BO com os sistemas legados (GDIS, AGV, CTI, URA, PEC, entre outros). Trata-se do desenvolvimento e da evolução das funcionalidades pertinentes aos sistemas SAP ERP e SAP BI para atendimento aos processos de gestão empresarial, gestão de clientes e informações executivas. O escopo do projeto abrange, dessa maneira, modernizar as integrações entre os sistemas SAP e os sistemas legados (GDIS, AGV, CTI, URA, PEC, entre outros); além de atender a leis, normas, resoluções e diretrizes governamentais ou corporativas."/>
    <s v="Incompatibilidade dos sistemas da Cemig com os requisitos legais e regulatórios nas esferas federal, estadual e municipal; Multas e encargos pelo não atendimento dos compromissos obrigatórios dentro do prazo esperado pelos agentes governamentais; Defasagem entre a versão vigente dos sistemas e as regras de negócio existentes nas áreas. Impossibilidade de implantação de novos módulos e projetos de atualização (migração de versão, aplicação de notas corretivas e evolutivas); paralisação dos serviços de desenvolvimento das solicitações da Cemig D referentes aos sistemas SAP; incapacidade de atendimento das demandas das áreas de negócio e da diretoria da Cemig; impossibilidade de correção de eventuais incidentes nas funções dos módulos SAP; tornar precária a gestão de recursos humanos, financeiros e controladoria, suprimentos, ativos, tributos e projetos; defasagem dos processos automatizados em relação aos processos reais; não atendimento a determinações legais e regulatórias (Aneel, SEFAZ, Receita Federal, Receita Estadual, INSS, Ministério do Trabalho, etc); grande risco de penalidades e multas municipais, estaduais e federais; risco de processos judiciais trabalhistas, sindicais e institucionais."/>
    <m/>
    <n v="0"/>
    <n v="0"/>
    <n v="0"/>
    <n v="0"/>
    <n v="0"/>
    <n v="0"/>
    <n v="0"/>
    <n v="0"/>
    <n v="150"/>
    <n v="450"/>
    <n v="450"/>
    <n v="450"/>
    <n v="1500"/>
    <n v="0"/>
    <n v="0"/>
    <n v="0"/>
    <n v="0"/>
    <n v="0"/>
    <n v="0"/>
    <n v="0"/>
    <n v="300"/>
    <n v="300"/>
    <n v="300"/>
    <n v="300"/>
    <n v="300"/>
    <n v="1500"/>
    <n v="0"/>
    <n v="0"/>
    <n v="0"/>
    <n v="0"/>
    <n v="0"/>
    <n v="0"/>
    <n v="0"/>
    <n v="300"/>
    <n v="300"/>
    <n v="300"/>
    <n v="300"/>
    <n v="300"/>
    <n v="1500"/>
    <n v="0"/>
    <n v="0"/>
    <n v="0"/>
    <n v="0"/>
    <n v="0"/>
    <n v="0"/>
    <n v="0"/>
    <n v="300"/>
    <n v="300"/>
    <n v="300"/>
    <n v="300"/>
    <n v="300"/>
    <n v="1500"/>
    <n v="0"/>
    <n v="0"/>
    <n v="0"/>
    <n v="0"/>
    <n v="0"/>
    <n v="0"/>
    <n v="0"/>
    <n v="300"/>
    <n v="300"/>
    <n v="300"/>
    <n v="300"/>
    <n v="300"/>
    <n v="1500"/>
    <n v="7500"/>
  </r>
  <r>
    <x v="2"/>
    <x v="16"/>
    <s v="TI/SI"/>
    <s v="Álisson Costa"/>
    <s v="TI/SI"/>
    <s v="Álisson Costa"/>
    <s v="DGE"/>
    <s v="NA"/>
    <m/>
    <s v="Licenciamento GE - Eletric Office"/>
    <s v="Licenciamento dos produtos base do sistema Atlantis"/>
    <s v="Falha no controle de ativos da DDC"/>
    <m/>
    <n v="0"/>
    <n v="0"/>
    <n v="0"/>
    <n v="0"/>
    <n v="0"/>
    <n v="0"/>
    <n v="0"/>
    <n v="0"/>
    <n v="0"/>
    <n v="1250"/>
    <n v="0"/>
    <n v="0"/>
    <n v="1250"/>
    <n v="0"/>
    <n v="0"/>
    <n v="0"/>
    <n v="0"/>
    <n v="0"/>
    <n v="0"/>
    <n v="0"/>
    <n v="0"/>
    <n v="0"/>
    <n v="1250"/>
    <n v="0"/>
    <n v="0"/>
    <n v="1250"/>
    <n v="0"/>
    <n v="0"/>
    <n v="0"/>
    <n v="0"/>
    <n v="0"/>
    <n v="0"/>
    <n v="0"/>
    <n v="0"/>
    <n v="0"/>
    <n v="1250"/>
    <n v="0"/>
    <n v="0"/>
    <n v="1250"/>
    <n v="0"/>
    <n v="0"/>
    <n v="0"/>
    <n v="0"/>
    <n v="0"/>
    <n v="0"/>
    <n v="0"/>
    <n v="0"/>
    <n v="0"/>
    <n v="1250"/>
    <n v="0"/>
    <n v="0"/>
    <n v="1250"/>
    <n v="0"/>
    <n v="0"/>
    <n v="0"/>
    <n v="0"/>
    <n v="0"/>
    <n v="0"/>
    <n v="0"/>
    <n v="0"/>
    <n v="0"/>
    <n v="1250"/>
    <n v="0"/>
    <n v="0"/>
    <n v="1250"/>
    <n v="6250"/>
  </r>
  <r>
    <x v="2"/>
    <x v="16"/>
    <s v="TI/TC"/>
    <s v="Roberto Sebastião"/>
    <s v="TI/TC"/>
    <s v="Roberto Sebastião"/>
    <s v="DGE"/>
    <s v="NA"/>
    <m/>
    <s v="Solução de IPSs (Sistema de Proteção contra ataques provenientes da Internet) - Equipamentos SEDE e Aureliano Chaves"/>
    <s v="Solução para proteção da rede Cemig contra ataques provenientes da Internet"/>
    <s v="Invasões a aplicações e ambientes críticos, com indisponibilidade de ambientes Operativos e Corporativos."/>
    <m/>
    <n v="0"/>
    <n v="0"/>
    <n v="0"/>
    <n v="0"/>
    <n v="2905"/>
    <n v="0"/>
    <n v="0"/>
    <n v="0"/>
    <n v="0"/>
    <n v="0"/>
    <n v="0"/>
    <n v="0"/>
    <n v="2905"/>
    <n v="0"/>
    <n v="0"/>
    <n v="0"/>
    <n v="0"/>
    <n v="0"/>
    <n v="0"/>
    <n v="0"/>
    <n v="0"/>
    <n v="0"/>
    <n v="0"/>
    <n v="0"/>
    <n v="0"/>
    <n v="0"/>
    <n v="0"/>
    <n v="0"/>
    <n v="2805"/>
    <n v="0"/>
    <n v="0"/>
    <n v="0"/>
    <n v="0"/>
    <n v="0"/>
    <n v="0"/>
    <n v="0"/>
    <n v="0"/>
    <n v="0"/>
    <n v="2805"/>
    <n v="0"/>
    <n v="0"/>
    <n v="0"/>
    <n v="0"/>
    <n v="0"/>
    <n v="0"/>
    <n v="0"/>
    <n v="0"/>
    <n v="0"/>
    <n v="0"/>
    <n v="0"/>
    <n v="0"/>
    <n v="0"/>
    <n v="0"/>
    <n v="0"/>
    <n v="0"/>
    <n v="0"/>
    <n v="0"/>
    <n v="0"/>
    <n v="0"/>
    <n v="0"/>
    <n v="0"/>
    <n v="0"/>
    <n v="0"/>
    <n v="0"/>
    <n v="0"/>
    <n v="5710"/>
  </r>
  <r>
    <x v="2"/>
    <x v="16"/>
    <s v="TI/SI"/>
    <s v="Álisson Costa"/>
    <s v="TI/SI"/>
    <s v="Álisson Costa"/>
    <s v="DGE"/>
    <s v="NA"/>
    <m/>
    <s v="Evolução e Sustentação GE - Eletric Office (Magik)"/>
    <s v="Desenvolvimento de funcionalidades inerentes aos processos da DDC dentro do sistema Atlantis"/>
    <s v="Inconformidade do sistema com o processo da distribuição"/>
    <m/>
    <n v="0"/>
    <n v="0"/>
    <n v="0"/>
    <n v="0"/>
    <n v="0"/>
    <n v="0"/>
    <n v="0"/>
    <n v="0"/>
    <n v="0"/>
    <n v="0"/>
    <n v="0"/>
    <n v="0"/>
    <n v="0"/>
    <n v="100"/>
    <n v="100"/>
    <n v="100"/>
    <n v="100"/>
    <n v="100"/>
    <n v="100"/>
    <n v="100"/>
    <n v="100"/>
    <n v="100"/>
    <n v="100"/>
    <n v="100"/>
    <n v="150"/>
    <n v="1250"/>
    <n v="100"/>
    <n v="100"/>
    <n v="100"/>
    <n v="100"/>
    <n v="100"/>
    <n v="100"/>
    <n v="100"/>
    <n v="100"/>
    <n v="100"/>
    <n v="100"/>
    <n v="100"/>
    <n v="150"/>
    <n v="1250"/>
    <n v="120"/>
    <n v="120"/>
    <n v="120"/>
    <n v="120"/>
    <n v="120"/>
    <n v="120"/>
    <n v="120"/>
    <n v="120"/>
    <n v="120"/>
    <n v="120"/>
    <n v="120"/>
    <n v="180"/>
    <n v="1500"/>
    <n v="120"/>
    <n v="120"/>
    <n v="120"/>
    <n v="120"/>
    <n v="120"/>
    <n v="120"/>
    <n v="120"/>
    <n v="120"/>
    <n v="120"/>
    <n v="120"/>
    <n v="120"/>
    <n v="180"/>
    <n v="1500"/>
    <n v="5500"/>
  </r>
  <r>
    <x v="2"/>
    <x v="16"/>
    <s v="TI/IO"/>
    <s v="Marcus Souto"/>
    <s v="TI/IO"/>
    <s v="Marcus Souto"/>
    <s v="DGE"/>
    <s v="NA"/>
    <m/>
    <s v="Licenciamento Microsoft"/>
    <s v="O projeto relaciona-se à renovação do contrato de licenciamento de software com a Microsoft, contemplando todas as licenças em uso pela Cemig D, como Windows Server External Connector, Windows Server Datacenter, Sharepoint Server, Exchange Server Enterprise, CPS do Visual Studio Premium para Ultimate, CPS do Visual Studio Ultimate, Lync Sever Enterprise, e MSDN Platform."/>
    <s v="Perda do direito de renovação do contrato, que ocorre anualmente. Nesse caso, alguns impactos podem ser mencionados, como a perda na economia de custos, já que a renovação, com direito à versão atualizada, custa cerca de 25% do valor da aquisição de uma nova licença; a limitação das funcionalidades das licenças e exposição a falhas de segurança, devido à desatualização das aplicações."/>
    <m/>
    <n v="0"/>
    <n v="0"/>
    <n v="0"/>
    <n v="0"/>
    <n v="0"/>
    <n v="0"/>
    <n v="0"/>
    <n v="1000"/>
    <n v="0"/>
    <n v="0"/>
    <n v="0"/>
    <n v="0"/>
    <n v="1000"/>
    <n v="0"/>
    <n v="0"/>
    <n v="0"/>
    <n v="0"/>
    <n v="0"/>
    <n v="0"/>
    <n v="0"/>
    <n v="1000"/>
    <n v="0"/>
    <n v="0"/>
    <n v="0"/>
    <n v="0"/>
    <n v="1000"/>
    <n v="0"/>
    <n v="0"/>
    <n v="0"/>
    <n v="0"/>
    <n v="0"/>
    <n v="0"/>
    <n v="0"/>
    <n v="1000"/>
    <n v="0"/>
    <n v="0"/>
    <n v="0"/>
    <n v="0"/>
    <n v="1000"/>
    <n v="0"/>
    <n v="0"/>
    <n v="0"/>
    <n v="0"/>
    <n v="0"/>
    <n v="0"/>
    <n v="0"/>
    <n v="1000"/>
    <n v="0"/>
    <n v="0"/>
    <n v="0"/>
    <n v="0"/>
    <n v="1000"/>
    <n v="0"/>
    <n v="0"/>
    <n v="0"/>
    <n v="0"/>
    <n v="0"/>
    <n v="0"/>
    <n v="0"/>
    <n v="1000"/>
    <n v="0"/>
    <n v="0"/>
    <n v="0"/>
    <n v="0"/>
    <n v="1000"/>
    <n v="5000"/>
  </r>
  <r>
    <x v="2"/>
    <x v="16"/>
    <s v="TI/SI"/>
    <s v="Álisson Costa"/>
    <s v="TI/SI"/>
    <s v="Álisson Costa"/>
    <s v="DGE"/>
    <s v="TI00118"/>
    <m/>
    <s v="Licenciamento de Softwares (Oracle)"/>
    <s v="O projeto decorre da atualização de versão e licenciamento da plataforma de software de gerenciamento de banco de dados da ORACLE."/>
    <s v="Obsolescência do ambiente de gerenciamento de banco de dados; risco de indisponibilidade em decorrência de incidentes críticos, devido à perda da garantia de suporte e da disponibilidade de evoluções de funções e de ferramentas; assim como degradação de performance do ambiente SAP."/>
    <m/>
    <n v="0"/>
    <m/>
    <n v="479"/>
    <n v="0"/>
    <n v="0"/>
    <n v="0"/>
    <n v="0"/>
    <n v="0"/>
    <n v="0"/>
    <n v="0"/>
    <n v="0"/>
    <n v="521"/>
    <n v="1000"/>
    <n v="0"/>
    <n v="1000"/>
    <n v="0"/>
    <n v="0"/>
    <n v="0"/>
    <n v="0"/>
    <n v="0"/>
    <n v="0"/>
    <n v="0"/>
    <n v="0"/>
    <n v="0"/>
    <n v="0"/>
    <n v="1000"/>
    <n v="0"/>
    <n v="1000"/>
    <n v="0"/>
    <n v="0"/>
    <n v="0"/>
    <n v="0"/>
    <n v="0"/>
    <n v="0"/>
    <n v="0"/>
    <n v="0"/>
    <n v="0"/>
    <n v="0"/>
    <n v="1000"/>
    <n v="0"/>
    <n v="1000"/>
    <n v="0"/>
    <n v="0"/>
    <n v="0"/>
    <n v="0"/>
    <n v="0"/>
    <n v="0"/>
    <n v="0"/>
    <n v="0"/>
    <n v="0"/>
    <n v="0"/>
    <n v="1000"/>
    <n v="0"/>
    <n v="1000"/>
    <n v="0"/>
    <n v="0"/>
    <n v="0"/>
    <n v="0"/>
    <n v="0"/>
    <n v="0"/>
    <n v="0"/>
    <n v="0"/>
    <n v="0"/>
    <n v="0"/>
    <n v="1000"/>
    <n v="5000"/>
  </r>
  <r>
    <x v="2"/>
    <x v="16"/>
    <s v="TI/SI"/>
    <s v="Álisson Costa"/>
    <s v="TI/SI"/>
    <s v="Álisson Costa"/>
    <s v="DGE"/>
    <s v="NA"/>
    <m/>
    <s v="Licenciamento SAS"/>
    <s v="Atualização da plataforma de software do instituto SAS em uso da empresa, para atendimento aos requisitos regulatórios."/>
    <s v="Defasagem tecnológica perante o software usado no setor de energia para atendimento regulatório."/>
    <m/>
    <n v="0"/>
    <n v="0"/>
    <n v="0"/>
    <n v="0"/>
    <n v="0"/>
    <n v="0"/>
    <n v="0"/>
    <n v="0"/>
    <n v="0"/>
    <n v="0"/>
    <n v="0"/>
    <n v="0"/>
    <n v="0"/>
    <n v="0"/>
    <n v="0"/>
    <n v="0"/>
    <n v="0"/>
    <n v="0"/>
    <n v="0"/>
    <n v="0"/>
    <n v="0"/>
    <n v="0"/>
    <n v="2500"/>
    <n v="0"/>
    <n v="0"/>
    <n v="2500"/>
    <n v="0"/>
    <n v="0"/>
    <n v="0"/>
    <n v="0"/>
    <n v="0"/>
    <n v="0"/>
    <n v="0"/>
    <n v="0"/>
    <n v="0"/>
    <n v="0"/>
    <n v="0"/>
    <n v="0"/>
    <n v="0"/>
    <n v="0"/>
    <n v="0"/>
    <n v="0"/>
    <n v="0"/>
    <n v="0"/>
    <n v="0"/>
    <n v="0"/>
    <n v="0"/>
    <n v="0"/>
    <n v="0"/>
    <n v="0"/>
    <n v="0"/>
    <n v="0"/>
    <n v="0"/>
    <n v="0"/>
    <n v="0"/>
    <n v="0"/>
    <n v="0"/>
    <n v="0"/>
    <n v="0"/>
    <n v="0"/>
    <n v="2500"/>
    <n v="0"/>
    <n v="0"/>
    <n v="0"/>
    <n v="2500"/>
    <n v="5000"/>
  </r>
  <r>
    <x v="2"/>
    <x v="16"/>
    <s v="TI/IO"/>
    <s v="Carlos Araújo"/>
    <s v="TI/IO"/>
    <s v="Carlos Araújo"/>
    <s v="DGE"/>
    <s v="NA"/>
    <m/>
    <s v="Crescimento vegetativo ambiente SAP"/>
    <s v="O projeto decorre da necessidade de upgrade da capacidade de processamento e memória dos servidores que hospedam a solução SAP da Cemig, em face do crescimento vegetativo.  Alguns sistemas integrados com a solução SAP são: SAP ECC IS-U/CCS for Utilities (SGC – Sistema de Gestão comercial), SAP Customer Relationship Management - CRM e SAP Enterprise Resource Planning (ECC 6.0 EHP4). À parte do crescimento vegetativo da solução SAP, o projeto atende também a necessidade de processamento de projetos específicos, como Altântis e G-DIS."/>
    <s v="Incapacidade de processamento dos servidores para absorção das demandas vegetativas, regulatórias e fiscais, tais como crescimento do número de consumidores; projeto de leitura e impressão simultânea de faturas; nota fiscal eletrônica de entrada; além da necessidade de processamento de dados de projetos críticos, como Atlântis e G-DIS. Não sendo possível sua realização em 2016, restará prejudicado o dimensionamento adequado do parque de servidores, assim como a garantia da capacidade de processamento de dados requisitada pelos diversos sistemas operacionais da Cemig D."/>
    <m/>
    <n v="0"/>
    <n v="0"/>
    <n v="0"/>
    <n v="0"/>
    <n v="0"/>
    <n v="0"/>
    <n v="0"/>
    <n v="0"/>
    <n v="0"/>
    <n v="0"/>
    <n v="0"/>
    <n v="0"/>
    <n v="0"/>
    <n v="0"/>
    <n v="0"/>
    <n v="0"/>
    <n v="0"/>
    <n v="0"/>
    <n v="0"/>
    <n v="0"/>
    <n v="0"/>
    <n v="0"/>
    <n v="0"/>
    <n v="0"/>
    <n v="2000"/>
    <n v="2000"/>
    <n v="0"/>
    <n v="0"/>
    <n v="0"/>
    <n v="0"/>
    <n v="0"/>
    <n v="0"/>
    <n v="0"/>
    <n v="0"/>
    <n v="0"/>
    <n v="0"/>
    <n v="0"/>
    <n v="0"/>
    <n v="0"/>
    <n v="0"/>
    <n v="0"/>
    <n v="0"/>
    <n v="0"/>
    <n v="0"/>
    <n v="0"/>
    <n v="0"/>
    <n v="0"/>
    <n v="0"/>
    <n v="0"/>
    <n v="0"/>
    <n v="0"/>
    <n v="0"/>
    <n v="0"/>
    <n v="0"/>
    <n v="0"/>
    <n v="0"/>
    <n v="0"/>
    <n v="0"/>
    <n v="0"/>
    <n v="0"/>
    <n v="2624.9"/>
    <n v="0"/>
    <n v="0"/>
    <n v="0"/>
    <n v="2624.9"/>
    <n v="4624.8999999999996"/>
  </r>
  <r>
    <x v="2"/>
    <x v="16"/>
    <s v="TI/SI"/>
    <s v="Álisson Costa"/>
    <s v="TI/SI"/>
    <s v="Álisson Costa"/>
    <s v="DGE"/>
    <s v="NA"/>
    <m/>
    <s v="Sistemas WEB e SharePoint"/>
    <s v="O projeto atende à necessidade de evolução e desenvolvimento de softwares disponibilizados no ambiente da Intranet da Cemig."/>
    <s v="Impossibilidade de adequação dos sistemas legados às novas regras e estruturas da Empresa, perda da eficiência operacional dos processos informatizados, em virtude da defasagem de automação dos processos das áreas de negócio; incapacidade de implantação de novas funcionalidades na Cemignet20, e não atendimento a determinações regulatórias."/>
    <m/>
    <n v="0"/>
    <n v="0"/>
    <n v="0"/>
    <n v="0"/>
    <n v="0"/>
    <n v="0"/>
    <n v="0"/>
    <n v="50"/>
    <n v="100"/>
    <n v="100"/>
    <n v="100"/>
    <n v="150"/>
    <n v="500"/>
    <n v="50"/>
    <n v="50"/>
    <n v="75"/>
    <n v="50"/>
    <n v="50"/>
    <n v="75"/>
    <n v="30"/>
    <n v="30"/>
    <n v="75"/>
    <n v="100"/>
    <n v="75"/>
    <n v="190"/>
    <n v="850"/>
    <n v="50"/>
    <n v="50"/>
    <n v="100"/>
    <n v="100"/>
    <n v="100"/>
    <n v="100"/>
    <n v="50"/>
    <n v="100"/>
    <n v="100"/>
    <n v="100"/>
    <n v="100"/>
    <n v="100"/>
    <n v="1050"/>
    <n v="50"/>
    <n v="50"/>
    <n v="100"/>
    <n v="100"/>
    <n v="100"/>
    <n v="100"/>
    <n v="50"/>
    <n v="100"/>
    <n v="100"/>
    <n v="100"/>
    <n v="100"/>
    <n v="100"/>
    <n v="1050"/>
    <n v="50"/>
    <n v="50"/>
    <n v="100"/>
    <n v="100"/>
    <n v="100"/>
    <n v="100"/>
    <n v="50"/>
    <n v="100"/>
    <n v="100"/>
    <n v="100"/>
    <n v="100"/>
    <n v="100"/>
    <n v="1050"/>
    <n v="4500"/>
  </r>
  <r>
    <x v="2"/>
    <x v="16"/>
    <s v="TI/SI"/>
    <s v="Álisson Costa"/>
    <s v="TI/SI"/>
    <s v="Álisson Costa"/>
    <s v="DDC"/>
    <s v="NA"/>
    <m/>
    <s v="Sistema de selfhealing descentralizado"/>
    <s v="Aquisição e implantação de sistema de selfhealing descentralizado para 800 equipamentos telecontrolados da rede de Média Tensão "/>
    <s v="Não redução do custos de Opex com serviço de campo nas ocorrências no SEP. Não será capturado melhoria dos indicadores de qualidade, dentre eles o DEC"/>
    <m/>
    <n v="0"/>
    <n v="0"/>
    <n v="0"/>
    <n v="0"/>
    <n v="0"/>
    <n v="0"/>
    <n v="0"/>
    <n v="0"/>
    <n v="0"/>
    <n v="0"/>
    <n v="0"/>
    <n v="0"/>
    <n v="0"/>
    <n v="50"/>
    <n v="50"/>
    <n v="100"/>
    <n v="100"/>
    <n v="150"/>
    <n v="300"/>
    <n v="300"/>
    <n v="300"/>
    <n v="300"/>
    <n v="350"/>
    <n v="350"/>
    <n v="150"/>
    <n v="2500"/>
    <n v="100"/>
    <n v="100"/>
    <n v="200"/>
    <n v="100"/>
    <n v="200"/>
    <n v="200"/>
    <n v="100"/>
    <n v="200"/>
    <n v="200"/>
    <n v="200"/>
    <n v="200"/>
    <n v="200"/>
    <n v="2000"/>
    <n v="0"/>
    <n v="0"/>
    <n v="0"/>
    <n v="0"/>
    <n v="0"/>
    <n v="0"/>
    <n v="0"/>
    <n v="0"/>
    <n v="0"/>
    <n v="0"/>
    <n v="0"/>
    <n v="0"/>
    <n v="0"/>
    <n v="0"/>
    <n v="0"/>
    <n v="0"/>
    <n v="0"/>
    <n v="0"/>
    <n v="0"/>
    <n v="0"/>
    <n v="0"/>
    <n v="0"/>
    <n v="0"/>
    <n v="0"/>
    <n v="0"/>
    <n v="0"/>
    <n v="4500"/>
  </r>
  <r>
    <x v="2"/>
    <x v="16"/>
    <s v="CO"/>
    <s v="Roberto Proença"/>
    <s v="CO"/>
    <s v="Roberto Proença"/>
    <s v="DGE"/>
    <s v="TI01016"/>
    <m/>
    <s v="Modernização do Sistema de Aquisição de Dados e Monitoramento do COD e aquisição de EMS "/>
    <s v="Aquisição e implantação de Sistema de Aquisição de Dados e Monitoramento com funcionalidades de EMS, OTS dentre outras definidas na Especificação Técnica, e aquisição de Sistema de Controle Backup, a ser implementado como serviço de Colocation."/>
    <s v="-"/>
    <m/>
    <n v="0"/>
    <m/>
    <n v="200"/>
    <n v="250"/>
    <n v="400"/>
    <n v="296.48699999999997"/>
    <n v="350"/>
    <n v="350"/>
    <n v="250"/>
    <n v="250"/>
    <n v="750"/>
    <n v="709"/>
    <n v="3805.4870000000001"/>
    <n v="0"/>
    <n v="0"/>
    <n v="0"/>
    <n v="0"/>
    <n v="0"/>
    <n v="0"/>
    <n v="0"/>
    <n v="0"/>
    <n v="0"/>
    <n v="0"/>
    <n v="0"/>
    <n v="0"/>
    <n v="0"/>
    <n v="0"/>
    <n v="0"/>
    <n v="0"/>
    <n v="0"/>
    <n v="0"/>
    <n v="0"/>
    <n v="0"/>
    <n v="0"/>
    <n v="0"/>
    <n v="0"/>
    <n v="0"/>
    <n v="0"/>
    <n v="0"/>
    <n v="0"/>
    <n v="0"/>
    <n v="0"/>
    <n v="0"/>
    <n v="0"/>
    <n v="0"/>
    <n v="0"/>
    <n v="0"/>
    <n v="0"/>
    <n v="0"/>
    <n v="0"/>
    <n v="0"/>
    <n v="0"/>
    <n v="0"/>
    <n v="0"/>
    <n v="0"/>
    <n v="0"/>
    <n v="0"/>
    <n v="0"/>
    <n v="0"/>
    <n v="0"/>
    <n v="0"/>
    <n v="0"/>
    <n v="0"/>
    <n v="0"/>
    <n v="0"/>
    <n v="3805.4870000000001"/>
  </r>
  <r>
    <x v="2"/>
    <x v="16"/>
    <s v="TI/SI"/>
    <s v="Álisson Costa"/>
    <s v="TI/SI"/>
    <s v="Álisson Costa"/>
    <s v="DGE"/>
    <s v="NA"/>
    <m/>
    <s v="Registro Eletrônico de Ponto - REP"/>
    <m/>
    <m/>
    <m/>
    <n v="0"/>
    <n v="0"/>
    <n v="0"/>
    <n v="0"/>
    <n v="150"/>
    <n v="150"/>
    <n v="150"/>
    <n v="250"/>
    <n v="250"/>
    <n v="300"/>
    <n v="300"/>
    <n v="350"/>
    <n v="1900"/>
    <n v="200"/>
    <n v="200"/>
    <n v="300"/>
    <n v="350"/>
    <n v="350"/>
    <n v="500"/>
    <n v="0"/>
    <n v="0"/>
    <n v="0"/>
    <n v="0"/>
    <n v="0"/>
    <n v="0"/>
    <n v="1900"/>
    <n v="0"/>
    <n v="0"/>
    <n v="0"/>
    <n v="0"/>
    <n v="0"/>
    <n v="0"/>
    <n v="0"/>
    <n v="0"/>
    <n v="0"/>
    <n v="0"/>
    <n v="0"/>
    <n v="0"/>
    <n v="0"/>
    <n v="0"/>
    <n v="0"/>
    <n v="0"/>
    <n v="0"/>
    <n v="0"/>
    <n v="0"/>
    <n v="0"/>
    <n v="0"/>
    <n v="0"/>
    <n v="0"/>
    <n v="0"/>
    <n v="0"/>
    <n v="0"/>
    <n v="0"/>
    <n v="0"/>
    <n v="0"/>
    <n v="0"/>
    <n v="0"/>
    <n v="0"/>
    <n v="0"/>
    <n v="0"/>
    <n v="0"/>
    <n v="0"/>
    <n v="0"/>
    <n v="0"/>
    <n v="0"/>
    <n v="3800"/>
  </r>
  <r>
    <x v="2"/>
    <x v="16"/>
    <s v="TI/RT"/>
    <s v="Sérgio Mourthé"/>
    <s v="TI/RT"/>
    <s v="Sérgio Mourthé"/>
    <s v="DGE"/>
    <s v="NA"/>
    <m/>
    <s v="Projeto de Atualização da Versão do SAP CRM"/>
    <s v="Projeto de Atualização da Versão do SAP CRM"/>
    <s v="Impacto no atendimento aos clientes; Defasagem tecnológica;"/>
    <m/>
    <n v="0"/>
    <n v="0"/>
    <n v="0"/>
    <n v="0"/>
    <n v="0"/>
    <n v="0"/>
    <n v="0"/>
    <n v="0"/>
    <n v="0"/>
    <n v="0"/>
    <n v="0"/>
    <n v="0"/>
    <n v="0"/>
    <n v="0"/>
    <n v="0"/>
    <n v="0"/>
    <n v="0"/>
    <n v="0"/>
    <n v="0"/>
    <n v="0"/>
    <n v="0"/>
    <n v="0"/>
    <n v="0"/>
    <n v="0"/>
    <n v="0"/>
    <n v="0"/>
    <n v="300"/>
    <n v="300"/>
    <n v="300"/>
    <n v="300"/>
    <n v="300"/>
    <n v="300"/>
    <n v="300"/>
    <n v="300"/>
    <n v="300"/>
    <n v="300"/>
    <n v="300"/>
    <n v="200"/>
    <n v="3500"/>
    <n v="0"/>
    <n v="0"/>
    <n v="0"/>
    <n v="0"/>
    <n v="0"/>
    <n v="0"/>
    <n v="0"/>
    <n v="0"/>
    <n v="0"/>
    <n v="0"/>
    <n v="0"/>
    <n v="0"/>
    <n v="0"/>
    <n v="0"/>
    <n v="0"/>
    <n v="0"/>
    <n v="0"/>
    <n v="0"/>
    <n v="0"/>
    <n v="0"/>
    <n v="0"/>
    <n v="0"/>
    <n v="0"/>
    <n v="0"/>
    <n v="0"/>
    <n v="0"/>
    <n v="3500"/>
  </r>
  <r>
    <x v="2"/>
    <x v="16"/>
    <s v="TI/TC"/>
    <s v="Roberto Sebastião"/>
    <s v="TI/TC"/>
    <s v="Roberto Sebastião"/>
    <s v="DGE"/>
    <s v="NA"/>
    <m/>
    <s v="Firewall Corporativo"/>
    <s v="Solução de Rede Baseada em Firewall para proteção de Rede Corporativa"/>
    <s v="Computadores infectados ou usuários não autorizados podem ter acesso à rede, provocando infecções, roubo de informações, indisponibilidade de serviços etc..."/>
    <m/>
    <n v="0"/>
    <n v="0"/>
    <n v="0"/>
    <n v="0"/>
    <n v="1580"/>
    <n v="0"/>
    <n v="0"/>
    <n v="0"/>
    <n v="0"/>
    <n v="0"/>
    <n v="0"/>
    <n v="0"/>
    <n v="1580"/>
    <n v="0"/>
    <n v="0"/>
    <n v="0"/>
    <n v="0"/>
    <n v="0"/>
    <n v="0"/>
    <n v="0"/>
    <n v="0"/>
    <n v="0"/>
    <n v="0"/>
    <n v="0"/>
    <n v="0"/>
    <n v="0"/>
    <n v="0"/>
    <n v="1580"/>
    <n v="0"/>
    <n v="0"/>
    <n v="0"/>
    <n v="0"/>
    <n v="0"/>
    <n v="0"/>
    <n v="0"/>
    <n v="0"/>
    <n v="0"/>
    <n v="0"/>
    <n v="1580"/>
    <n v="0"/>
    <n v="0"/>
    <n v="0"/>
    <n v="0"/>
    <n v="0"/>
    <n v="0"/>
    <n v="0"/>
    <n v="0"/>
    <n v="0"/>
    <n v="0"/>
    <n v="0"/>
    <n v="0"/>
    <n v="0"/>
    <n v="0"/>
    <n v="0"/>
    <n v="0"/>
    <n v="0"/>
    <n v="0"/>
    <n v="0"/>
    <n v="0"/>
    <n v="0"/>
    <n v="0"/>
    <n v="0"/>
    <n v="0"/>
    <n v="0"/>
    <n v="0"/>
    <n v="3160"/>
  </r>
  <r>
    <x v="2"/>
    <x v="16"/>
    <s v="TI/TC"/>
    <s v="Roberto Sebastião"/>
    <s v="TI/TC"/>
    <s v="Roberto Sebastião"/>
    <s v="DGE"/>
    <s v="NA"/>
    <m/>
    <s v="Proteção Gateway Exchange"/>
    <s v="Antivirus para verificação de ameaças em caixas particulares de emails"/>
    <s v="Contaminação com virus e outros Malwares de arquivos contidos em pastas particulares do exchange"/>
    <m/>
    <n v="0"/>
    <n v="0"/>
    <n v="565"/>
    <n v="0"/>
    <n v="0"/>
    <n v="0"/>
    <n v="0"/>
    <n v="0"/>
    <n v="0"/>
    <n v="0"/>
    <n v="0"/>
    <n v="278"/>
    <n v="843"/>
    <n v="0"/>
    <n v="0"/>
    <n v="0"/>
    <n v="0"/>
    <n v="0"/>
    <n v="0"/>
    <n v="0"/>
    <n v="0"/>
    <n v="0"/>
    <n v="0"/>
    <n v="0"/>
    <n v="0"/>
    <n v="0"/>
    <n v="0"/>
    <n v="0"/>
    <n v="1130"/>
    <n v="0"/>
    <n v="0"/>
    <n v="0"/>
    <n v="0"/>
    <n v="0"/>
    <n v="0"/>
    <n v="0"/>
    <n v="0"/>
    <n v="0"/>
    <n v="1130"/>
    <n v="0"/>
    <n v="0"/>
    <n v="0"/>
    <n v="0"/>
    <n v="0"/>
    <n v="0"/>
    <n v="0"/>
    <n v="0"/>
    <n v="0"/>
    <n v="0"/>
    <n v="0"/>
    <n v="0"/>
    <n v="0"/>
    <n v="0"/>
    <n v="0"/>
    <n v="1130"/>
    <n v="0"/>
    <n v="0"/>
    <n v="0"/>
    <n v="0"/>
    <n v="0"/>
    <n v="0"/>
    <n v="0"/>
    <n v="0"/>
    <n v="0"/>
    <n v="1130"/>
    <n v="3103"/>
  </r>
  <r>
    <x v="2"/>
    <x v="16"/>
    <s v="CO"/>
    <s v="Roberto Proença"/>
    <s v="CO"/>
    <s v="Roberto Proença"/>
    <s v="DGE"/>
    <s v="NA"/>
    <m/>
    <s v="Crescimento do Hardware G-DIS"/>
    <s v="Aquisição de novos servidores  visando adequar a infraestrutura a especificação dos projetos G-DIS 2.0 e Atlantis; Permitir o crescimento vegetativo do sistema; Atendimento ao órgão regulador permitindo melhorias no batimento físico-contábil dos ativos da Cemig Distribuição."/>
    <s v="Os projetos G-DIS 2.0 e Atlantis estão em andamento com contratos anuidos pela Aneel. Não fornecer o hardware implica em descontinuidade desses projetos e perda do investimento realizado nos projetos G-DIS 2.0 e Atlantis; Várias demandas estão aguardando a implantação do G-DIS 2.0 e Atlantis, sem hardware teremos que implementar soluções duas vezes, sendo uma na versão atual."/>
    <m/>
    <n v="0"/>
    <n v="0"/>
    <n v="0"/>
    <n v="0"/>
    <n v="0"/>
    <n v="0"/>
    <n v="0"/>
    <n v="0"/>
    <n v="0"/>
    <n v="0"/>
    <n v="0"/>
    <n v="0"/>
    <n v="0"/>
    <n v="0"/>
    <n v="0"/>
    <n v="0"/>
    <n v="0"/>
    <n v="0"/>
    <n v="0"/>
    <n v="0"/>
    <n v="0"/>
    <n v="0"/>
    <n v="0"/>
    <n v="0"/>
    <n v="0"/>
    <n v="0"/>
    <n v="0"/>
    <n v="0"/>
    <n v="0"/>
    <n v="0"/>
    <n v="0"/>
    <n v="0"/>
    <n v="0"/>
    <n v="0"/>
    <n v="0"/>
    <n v="0"/>
    <n v="0"/>
    <n v="0"/>
    <n v="0"/>
    <n v="0"/>
    <n v="0"/>
    <n v="0"/>
    <n v="0"/>
    <n v="3000"/>
    <n v="0"/>
    <n v="0"/>
    <n v="0"/>
    <n v="0"/>
    <n v="0"/>
    <n v="0"/>
    <n v="0"/>
    <n v="3000"/>
    <n v="0"/>
    <n v="0"/>
    <n v="0"/>
    <n v="0"/>
    <n v="0"/>
    <n v="0"/>
    <n v="0"/>
    <n v="0"/>
    <n v="0"/>
    <n v="0"/>
    <n v="0"/>
    <n v="0"/>
    <n v="0"/>
    <n v="3000"/>
  </r>
  <r>
    <x v="2"/>
    <x v="16"/>
    <s v="CO"/>
    <s v="Roberto Proença"/>
    <s v="CO"/>
    <s v="Roberto Proença"/>
    <s v="DGE"/>
    <s v="NA"/>
    <m/>
    <s v="Integração Atlantis x GDIS"/>
    <s v="Corresponde ao desenho e construção da integração do ATLANTIS ao G-DIS. Permitindo que os dois sistemas trabalhem de forma integrada."/>
    <s v="Duplicidade de equipe para cadastramento em paralelo em sistemas distintos; Riscos operacionais por divergência na rede cadastrada e rede operada."/>
    <m/>
    <n v="0"/>
    <n v="0"/>
    <n v="0"/>
    <n v="0"/>
    <n v="0"/>
    <n v="0"/>
    <n v="100"/>
    <n v="150"/>
    <n v="150"/>
    <n v="200"/>
    <n v="200"/>
    <n v="200"/>
    <n v="1000"/>
    <n v="300"/>
    <n v="500"/>
    <n v="500"/>
    <n v="401"/>
    <n v="0"/>
    <n v="0"/>
    <n v="0"/>
    <n v="0"/>
    <n v="0"/>
    <n v="0"/>
    <n v="0"/>
    <n v="0"/>
    <n v="1701"/>
    <n v="0"/>
    <n v="0"/>
    <n v="0"/>
    <n v="0"/>
    <n v="0"/>
    <n v="0"/>
    <n v="0"/>
    <n v="0"/>
    <n v="0"/>
    <n v="0"/>
    <n v="0"/>
    <n v="0"/>
    <n v="0"/>
    <n v="0"/>
    <n v="0"/>
    <n v="0"/>
    <n v="0"/>
    <n v="0"/>
    <n v="0"/>
    <n v="0"/>
    <n v="0"/>
    <n v="0"/>
    <n v="0"/>
    <n v="0"/>
    <n v="0"/>
    <n v="0"/>
    <n v="0"/>
    <n v="0"/>
    <n v="0"/>
    <n v="0"/>
    <n v="0"/>
    <n v="0"/>
    <n v="0"/>
    <n v="0"/>
    <n v="0"/>
    <n v="0"/>
    <n v="0"/>
    <n v="0"/>
    <n v="0"/>
    <n v="2701"/>
  </r>
  <r>
    <x v="2"/>
    <x v="16"/>
    <s v="TI/TC"/>
    <s v="Roberto Sebastião"/>
    <s v="TI/TC"/>
    <s v="Roberto Sebastião"/>
    <s v="DGE"/>
    <s v="NA"/>
    <m/>
    <s v="Gateway de Acesso à Internet e Acesso a Email"/>
    <s v="Solução de Proxys de acesso à_x000a_ Internet e gateway de correio eletrônico, que visa proteger a rede interna da Cemig contra acessos Indevidos à Internet."/>
    <s v="Impossibilidade de controle no acesso à Internet e risco de Invasões decorrentes de acessos a sites e páginas com virus e conteúdos maliciosos."/>
    <m/>
    <n v="0"/>
    <n v="0"/>
    <n v="741"/>
    <n v="0"/>
    <n v="0"/>
    <n v="0"/>
    <n v="0"/>
    <n v="0"/>
    <n v="0"/>
    <n v="0"/>
    <n v="0"/>
    <n v="365"/>
    <n v="1106"/>
    <n v="0"/>
    <n v="0"/>
    <n v="0"/>
    <n v="0"/>
    <n v="0"/>
    <n v="0"/>
    <n v="0"/>
    <n v="0"/>
    <n v="0"/>
    <n v="0"/>
    <n v="0"/>
    <n v="0"/>
    <n v="0"/>
    <n v="0"/>
    <n v="0"/>
    <n v="1482"/>
    <n v="0"/>
    <n v="0"/>
    <n v="0"/>
    <n v="0"/>
    <n v="0"/>
    <n v="0"/>
    <n v="0"/>
    <n v="0"/>
    <n v="0"/>
    <n v="1482"/>
    <n v="0"/>
    <n v="0"/>
    <n v="0"/>
    <n v="0"/>
    <n v="0"/>
    <n v="0"/>
    <n v="0"/>
    <n v="0"/>
    <n v="0"/>
    <n v="0"/>
    <n v="0"/>
    <n v="0"/>
    <n v="0"/>
    <n v="0"/>
    <n v="0"/>
    <n v="0"/>
    <n v="0"/>
    <n v="0"/>
    <n v="0"/>
    <n v="0"/>
    <n v="0"/>
    <n v="0"/>
    <n v="0"/>
    <n v="0"/>
    <n v="0"/>
    <n v="0"/>
    <n v="2588"/>
  </r>
  <r>
    <x v="2"/>
    <x v="16"/>
    <s v="TI/IO"/>
    <s v="Carlos Araújo"/>
    <s v="TI/IO"/>
    <s v="Carlos Araújo"/>
    <s v="DGE"/>
    <s v="NA"/>
    <m/>
    <s v="xOmini"/>
    <s v="Aquisição de novos servidores visando adequar a infraestrutura do sistema Scada xOMNI que encontra-se obsoleta e com vida útil esgotada; Permitir o crescimento vegetativo do sistema e a expansão da base de dados do sistema de automação da  Rede de Distribuição da Cemig D; Gestão adequada da transição do sistema Scada em operação para o novo sitema que será implantado, sem colocar em risco a operação do sitema elétrico."/>
    <s v="Ocorrência de falhas na infraestrutua do sistema com severos riscos operativos para a Cemig D devido a este sistema ser a ferramenta exclusiva para a operação,  controle e supervisão de todo os sistema elétrico de alta e média tensão da Cemig D; Aumento do DEC em função de elevação do tempo médio de atendimento - TMA decorrente de deslocamentos de equipes locais, com graves consequencias para a manutenção do contrato de concesssão da Cemig D; Impacto negativo na disponbilidade e qualidade do fornecimento de energia elétrica para clientes da Cemig D, bem como na segurança de pessoal próprio, terceiros e instalações da empresa, além da elevação dos custos com deslocamento de pessoal para realização de comandos locais."/>
    <m/>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2540"/>
    <n v="2540"/>
    <n v="2540"/>
  </r>
  <r>
    <x v="2"/>
    <x v="16"/>
    <s v="TI/SI"/>
    <s v="Álisson Costa"/>
    <s v="TI/SI"/>
    <s v="Álisson Costa"/>
    <s v="DGE"/>
    <s v="NA"/>
    <m/>
    <s v="Licenciamento HEXAGON"/>
    <s v="Atualização da plataforma de software da Hexagon, que atende os projetos e sistemas de geoprocessamento e de gerenciamento eletrônico de documentos."/>
    <s v="Envelhecimento do parque de software existente na empresa; Falta de suporte para o uso dos produtos e a resolução de problemas; Degradação do ambiente e limitação da performance."/>
    <m/>
    <n v="0"/>
    <n v="0"/>
    <n v="0"/>
    <n v="0"/>
    <n v="0"/>
    <n v="0"/>
    <n v="0"/>
    <n v="0"/>
    <n v="0"/>
    <n v="0"/>
    <n v="0"/>
    <n v="0"/>
    <n v="0"/>
    <n v="0"/>
    <n v="0"/>
    <n v="0"/>
    <n v="0"/>
    <n v="0"/>
    <n v="0"/>
    <n v="0"/>
    <n v="0"/>
    <n v="0"/>
    <n v="0"/>
    <n v="0"/>
    <n v="0"/>
    <n v="0"/>
    <n v="0"/>
    <n v="2500"/>
    <n v="0"/>
    <n v="0"/>
    <n v="0"/>
    <n v="0"/>
    <n v="0"/>
    <n v="0"/>
    <n v="0"/>
    <n v="0"/>
    <n v="0"/>
    <n v="0"/>
    <n v="2500"/>
    <n v="0"/>
    <n v="0"/>
    <n v="0"/>
    <n v="0"/>
    <n v="0"/>
    <n v="0"/>
    <n v="0"/>
    <n v="0"/>
    <n v="0"/>
    <n v="0"/>
    <n v="0"/>
    <n v="0"/>
    <n v="0"/>
    <n v="0"/>
    <n v="0"/>
    <n v="0"/>
    <n v="0"/>
    <n v="0"/>
    <n v="0"/>
    <n v="0"/>
    <n v="0"/>
    <n v="0"/>
    <n v="0"/>
    <n v="0"/>
    <n v="0"/>
    <n v="0"/>
    <n v="2500"/>
  </r>
  <r>
    <x v="2"/>
    <x v="16"/>
    <s v="TI/SI"/>
    <s v="Álisson Costa"/>
    <s v="TI/SI"/>
    <s v="Álisson Costa"/>
    <s v="DGE"/>
    <s v="NA"/>
    <m/>
    <s v="Desenvolvimento de Sistemas Corporativos em BPMS"/>
    <s v="Criação de soluções baseadas nos fluxos criados pela notação de modelagem de processo de negócios - BPM"/>
    <s v="Falta de otimização e evolução para os processos empresariais"/>
    <m/>
    <n v="0"/>
    <n v="0"/>
    <n v="0"/>
    <n v="0"/>
    <n v="0"/>
    <n v="0"/>
    <n v="0"/>
    <n v="25"/>
    <n v="25"/>
    <n v="100"/>
    <n v="100"/>
    <n v="100"/>
    <n v="350"/>
    <n v="20"/>
    <n v="20"/>
    <n v="40"/>
    <n v="20"/>
    <n v="20"/>
    <n v="40"/>
    <n v="40"/>
    <n v="40"/>
    <n v="40"/>
    <n v="40"/>
    <n v="40"/>
    <n v="40"/>
    <n v="400"/>
    <n v="40"/>
    <n v="40"/>
    <n v="40"/>
    <n v="40"/>
    <n v="40"/>
    <n v="40"/>
    <n v="40"/>
    <n v="40"/>
    <n v="40"/>
    <n v="40"/>
    <n v="40"/>
    <n v="40"/>
    <n v="480"/>
    <n v="40"/>
    <n v="40"/>
    <n v="40"/>
    <n v="40"/>
    <n v="40"/>
    <n v="80"/>
    <n v="40"/>
    <n v="40"/>
    <n v="40"/>
    <n v="80"/>
    <n v="40"/>
    <n v="40"/>
    <n v="560"/>
    <n v="40"/>
    <n v="40"/>
    <n v="40"/>
    <n v="80"/>
    <n v="40"/>
    <n v="80"/>
    <n v="40"/>
    <n v="80"/>
    <n v="40"/>
    <n v="40"/>
    <n v="50"/>
    <n v="40"/>
    <n v="610"/>
    <n v="2400"/>
  </r>
  <r>
    <x v="2"/>
    <x v="16"/>
    <s v="TI/SI"/>
    <s v="Álisson Costa"/>
    <s v="TI/SI"/>
    <s v="Álisson Costa"/>
    <s v="DGE"/>
    <s v="NA"/>
    <m/>
    <s v="Aquisição Solução SAP Mobile"/>
    <s v="Aquisição de solução SAP para o uso e aprovações em dispositivos móveis"/>
    <s v="Falta de usa solução mais moderna para as aprovações gerenciais relativas ao sistema SAP na Cemig."/>
    <m/>
    <n v="0"/>
    <n v="0"/>
    <n v="0"/>
    <n v="0"/>
    <n v="0"/>
    <n v="0"/>
    <n v="0"/>
    <n v="0"/>
    <n v="0"/>
    <n v="0"/>
    <n v="0"/>
    <n v="0"/>
    <n v="0"/>
    <n v="0"/>
    <n v="0"/>
    <n v="0"/>
    <n v="0"/>
    <n v="0"/>
    <n v="0"/>
    <n v="0"/>
    <n v="0"/>
    <n v="1200"/>
    <n v="0"/>
    <n v="0"/>
    <n v="0"/>
    <n v="1200"/>
    <n v="0"/>
    <n v="0"/>
    <n v="0"/>
    <n v="0"/>
    <n v="0"/>
    <n v="0"/>
    <n v="0"/>
    <n v="0"/>
    <n v="1200"/>
    <n v="0"/>
    <n v="0"/>
    <n v="0"/>
    <n v="1200"/>
    <n v="0"/>
    <n v="0"/>
    <n v="0"/>
    <n v="0"/>
    <n v="0"/>
    <n v="0"/>
    <n v="0"/>
    <n v="0"/>
    <n v="0"/>
    <n v="0"/>
    <n v="0"/>
    <n v="0"/>
    <n v="0"/>
    <n v="0"/>
    <n v="0"/>
    <n v="0"/>
    <n v="0"/>
    <n v="0"/>
    <n v="0"/>
    <n v="0"/>
    <n v="0"/>
    <n v="0"/>
    <n v="0"/>
    <n v="0"/>
    <n v="0"/>
    <n v="0"/>
    <n v="2400"/>
  </r>
  <r>
    <x v="2"/>
    <x v="16"/>
    <s v="TI/IO"/>
    <s v="Carlos Araújo"/>
    <s v="TI/IO"/>
    <s v="Carlos Araújo"/>
    <s v="DDC"/>
    <s v="NA"/>
    <m/>
    <s v="Integração da rede de oscilografia das subestações "/>
    <s v=" Aquisição de infraestrutura de conectividade para permitir acesso remoto aos dados dos IEDS visando oscilografia das subestações"/>
    <s v="Elevação de custos de OPEX com serviço de campo para  análise e  localização de faltas e ocorrências no SEP. Não será capturado melhoria dos indicadores de qualidade, dentre eles o DEC"/>
    <m/>
    <n v="0"/>
    <n v="0"/>
    <n v="0"/>
    <n v="0"/>
    <n v="0"/>
    <n v="0"/>
    <n v="0"/>
    <n v="0"/>
    <n v="0"/>
    <n v="0"/>
    <n v="0"/>
    <n v="0"/>
    <n v="0"/>
    <n v="0"/>
    <n v="0"/>
    <n v="0"/>
    <n v="0"/>
    <n v="1500"/>
    <n v="0"/>
    <n v="0"/>
    <n v="0"/>
    <n v="0"/>
    <n v="0"/>
    <n v="0"/>
    <n v="0"/>
    <n v="1500"/>
    <n v="200"/>
    <n v="200"/>
    <n v="200"/>
    <n v="0"/>
    <n v="0"/>
    <n v="0"/>
    <n v="0"/>
    <n v="0"/>
    <n v="0"/>
    <n v="0"/>
    <n v="0"/>
    <n v="0"/>
    <n v="600"/>
    <n v="0"/>
    <n v="0"/>
    <n v="0"/>
    <n v="0"/>
    <n v="0"/>
    <n v="0"/>
    <n v="0"/>
    <n v="0"/>
    <n v="0"/>
    <n v="0"/>
    <n v="0"/>
    <n v="0"/>
    <n v="0"/>
    <n v="0"/>
    <n v="0"/>
    <n v="0"/>
    <n v="0"/>
    <n v="0"/>
    <n v="0"/>
    <n v="0"/>
    <n v="0"/>
    <n v="0"/>
    <n v="0"/>
    <n v="0"/>
    <n v="0"/>
    <n v="0"/>
    <n v="2100"/>
  </r>
  <r>
    <x v="2"/>
    <x v="16"/>
    <s v="TI/TC"/>
    <s v="Roberto Sebastião"/>
    <s v="TI/TC"/>
    <s v="Roberto Sebastião"/>
    <s v="DGE"/>
    <s v="NA"/>
    <m/>
    <s v="Equipamentos para as redes LAN dos sites do interior"/>
    <s v="Troca de equipamentos de rede LAN de sites do interior de Minas, em função de obsolescência do parque"/>
    <s v="Alto índice de defeitos e falhas nestes equipamentos provocando indisponibilidades de rede das localidades onde eles estão instalados."/>
    <m/>
    <n v="0"/>
    <n v="0"/>
    <n v="0"/>
    <n v="0"/>
    <n v="0"/>
    <n v="0"/>
    <n v="0"/>
    <n v="0"/>
    <n v="0"/>
    <n v="0"/>
    <n v="0"/>
    <n v="0"/>
    <n v="0"/>
    <n v="0"/>
    <n v="0"/>
    <n v="700"/>
    <n v="0"/>
    <n v="0"/>
    <n v="0"/>
    <n v="0"/>
    <n v="0"/>
    <n v="0"/>
    <n v="0"/>
    <n v="0"/>
    <n v="0"/>
    <n v="700"/>
    <n v="0"/>
    <n v="0"/>
    <n v="700"/>
    <n v="0"/>
    <n v="0"/>
    <n v="0"/>
    <n v="0"/>
    <n v="0"/>
    <n v="0"/>
    <n v="0"/>
    <n v="0"/>
    <n v="0"/>
    <n v="700"/>
    <n v="0"/>
    <n v="0"/>
    <n v="700"/>
    <n v="0"/>
    <n v="0"/>
    <n v="0"/>
    <n v="0"/>
    <n v="0"/>
    <n v="0"/>
    <n v="0"/>
    <n v="0"/>
    <n v="0"/>
    <n v="700"/>
    <n v="0"/>
    <n v="0"/>
    <n v="0"/>
    <n v="0"/>
    <n v="0"/>
    <n v="0"/>
    <n v="0"/>
    <n v="0"/>
    <n v="0"/>
    <n v="0"/>
    <n v="0"/>
    <n v="0"/>
    <n v="0"/>
    <n v="2100"/>
  </r>
  <r>
    <x v="2"/>
    <x v="16"/>
    <s v="TI/IO"/>
    <s v="Carlos Araújo"/>
    <s v="TI/IO"/>
    <s v="Carlos Araújo"/>
    <s v="DGE"/>
    <s v="NA"/>
    <m/>
    <s v="Aquisição Storage (armazenamento)"/>
    <s v="O projeto concerne à aquisição de equipamentos de hardware com vistas a suportar o crescimento vegetativo das demandas de armazenamento de dados das diversas aplicações empresa, como os sistemas SAP, Condis, SAS, Arquivos, GDOC, bem como novas aplicações. A previsão de expansão do parque decorre do crescimento vegetativo observado para as aplicações existentes, além da demanda proveniente da entrada de novas aplicações. Salienta-se que várias aplicações, entre elas os sistemas SAP, requerem alto desempenho devido ao processamento de dados em grande volume."/>
    <s v="Limitação da capacidade de processamento de dados das soluções da empresa. Como ressaltado, trata-se de aplicações de desempenho crítico e que, por essa razão, requerem alto nível de performance. "/>
    <m/>
    <n v="0"/>
    <n v="0"/>
    <n v="0"/>
    <n v="0"/>
    <n v="0"/>
    <n v="0"/>
    <n v="0"/>
    <n v="0"/>
    <n v="0"/>
    <n v="0"/>
    <n v="0"/>
    <n v="0"/>
    <n v="0"/>
    <n v="0"/>
    <n v="0"/>
    <n v="0"/>
    <n v="0"/>
    <n v="0"/>
    <n v="0"/>
    <n v="0"/>
    <n v="0"/>
    <n v="0"/>
    <n v="0"/>
    <n v="0"/>
    <n v="0"/>
    <n v="0"/>
    <n v="0"/>
    <n v="0"/>
    <n v="0"/>
    <n v="0"/>
    <n v="0"/>
    <n v="0"/>
    <n v="0"/>
    <n v="0"/>
    <n v="0"/>
    <n v="0"/>
    <n v="0"/>
    <n v="2000"/>
    <n v="2000"/>
    <n v="0"/>
    <n v="0"/>
    <n v="0"/>
    <n v="0"/>
    <n v="0"/>
    <n v="0"/>
    <n v="0"/>
    <n v="0"/>
    <n v="0"/>
    <n v="0"/>
    <n v="0"/>
    <n v="0"/>
    <n v="0"/>
    <n v="0"/>
    <n v="0"/>
    <n v="0"/>
    <n v="0"/>
    <n v="0"/>
    <n v="0"/>
    <n v="0"/>
    <n v="0"/>
    <n v="0"/>
    <n v="0"/>
    <n v="0"/>
    <n v="0"/>
    <n v="0"/>
    <n v="2000"/>
  </r>
  <r>
    <x v="2"/>
    <x v="16"/>
    <s v="CO"/>
    <s v="Roberto Proença"/>
    <s v="CO"/>
    <s v="Roberto Proença"/>
    <s v="DGE"/>
    <s v="NA"/>
    <m/>
    <s v="Mobilidade - Desenvolvimento e integração com Atlantis (Projeto/As built)"/>
    <s v="Construção de sistema para dispositivo móvel integrado ao Atlantis/GDIS para projeto de rede em campo e recebimento de obras."/>
    <s v="Perda de oportunidade de ganho de produtividade no processo de elaboração e execução de projetos de expansão da rede de distribuição; Perda de oportunidade de visibilidade e controle de obras e previsibilidade de realização."/>
    <m/>
    <n v="0"/>
    <n v="0"/>
    <n v="0"/>
    <n v="0"/>
    <n v="0"/>
    <n v="0"/>
    <n v="0"/>
    <n v="0"/>
    <n v="0"/>
    <n v="0"/>
    <n v="0"/>
    <n v="200"/>
    <n v="200"/>
    <n v="100"/>
    <n v="200"/>
    <n v="200"/>
    <n v="250"/>
    <n v="250"/>
    <n v="0"/>
    <n v="0"/>
    <n v="0"/>
    <n v="0"/>
    <n v="0"/>
    <n v="0"/>
    <n v="0"/>
    <n v="1000"/>
    <n v="0"/>
    <n v="300"/>
    <n v="0"/>
    <n v="300"/>
    <n v="0"/>
    <n v="200"/>
    <n v="0"/>
    <n v="0"/>
    <n v="0"/>
    <n v="0"/>
    <n v="0"/>
    <n v="0"/>
    <n v="800"/>
    <n v="0"/>
    <n v="0"/>
    <n v="0"/>
    <n v="0"/>
    <n v="0"/>
    <n v="0"/>
    <n v="0"/>
    <n v="0"/>
    <n v="0"/>
    <n v="0"/>
    <n v="0"/>
    <n v="0"/>
    <n v="0"/>
    <n v="0"/>
    <n v="0"/>
    <n v="0"/>
    <n v="0"/>
    <n v="0"/>
    <n v="0"/>
    <n v="0"/>
    <n v="0"/>
    <n v="0"/>
    <n v="0"/>
    <n v="0"/>
    <n v="0"/>
    <n v="0"/>
    <n v="2000"/>
  </r>
  <r>
    <x v="2"/>
    <x v="16"/>
    <s v="TI/SI"/>
    <s v="Álisson Costa"/>
    <s v="TI/SI"/>
    <s v="Álisson Costa"/>
    <s v="DGE"/>
    <s v="NA"/>
    <m/>
    <s v="Sistemas Especialistas - GEO e GED"/>
    <s v="O projeto refere-se à prospecção, ao desenvolvimento e à implantação de soluções baseadas nas tecnologias GED, Geoprocessamento e BPM."/>
    <s v="Incapacidade de atendimento de solicitações das áreas de negócio da Cemig, relativas aos sistemas."/>
    <m/>
    <n v="0"/>
    <n v="0"/>
    <n v="0"/>
    <n v="0"/>
    <n v="0"/>
    <n v="0"/>
    <n v="0"/>
    <n v="0"/>
    <n v="0"/>
    <n v="0"/>
    <n v="0"/>
    <n v="0"/>
    <n v="0"/>
    <n v="20"/>
    <n v="20"/>
    <n v="20"/>
    <n v="20"/>
    <n v="30"/>
    <n v="30"/>
    <n v="50"/>
    <n v="20"/>
    <n v="20"/>
    <n v="20"/>
    <n v="20"/>
    <n v="30"/>
    <n v="300"/>
    <n v="30"/>
    <n v="30"/>
    <n v="30"/>
    <n v="30"/>
    <n v="30"/>
    <n v="30"/>
    <n v="30"/>
    <n v="30"/>
    <n v="30"/>
    <n v="30"/>
    <n v="30"/>
    <n v="70"/>
    <n v="400"/>
    <n v="30"/>
    <n v="30"/>
    <n v="30"/>
    <n v="30"/>
    <n v="30"/>
    <n v="30"/>
    <n v="30"/>
    <n v="30"/>
    <n v="40"/>
    <n v="90"/>
    <n v="90"/>
    <n v="90"/>
    <n v="550"/>
    <n v="30"/>
    <n v="30"/>
    <n v="30"/>
    <n v="30"/>
    <n v="60"/>
    <n v="30"/>
    <n v="30"/>
    <n v="100"/>
    <n v="40"/>
    <n v="90"/>
    <n v="90"/>
    <n v="90"/>
    <n v="650"/>
    <n v="1900"/>
  </r>
  <r>
    <x v="2"/>
    <x v="16"/>
    <s v="TI/SI"/>
    <s v="Álisson Costa"/>
    <s v="TI/SI"/>
    <s v="Álisson Costa"/>
    <s v="DGE"/>
    <s v="NA"/>
    <m/>
    <s v="Licenciamento BENTLEY"/>
    <s v="Atualização da plataforma de software BENTLEY, ferramentas para elaboração de projetos em desenho auxiliado por computador - CAD"/>
    <s v="Limitação da quantidade de licenças para os usuários na Cemig; Falta de suporte para o uso dos produtos e a resolução de problemas; Obsolescência dos produtos usados pela Empresa."/>
    <m/>
    <n v="0"/>
    <n v="0"/>
    <n v="0"/>
    <n v="0"/>
    <n v="0"/>
    <n v="0"/>
    <n v="0"/>
    <n v="0"/>
    <n v="0"/>
    <n v="1000"/>
    <n v="0"/>
    <n v="0"/>
    <n v="1000"/>
    <n v="0"/>
    <n v="0"/>
    <n v="0"/>
    <n v="0"/>
    <n v="0"/>
    <n v="0"/>
    <n v="0"/>
    <n v="0"/>
    <n v="0"/>
    <n v="0"/>
    <n v="0"/>
    <n v="0"/>
    <n v="0"/>
    <n v="0"/>
    <n v="0"/>
    <n v="0"/>
    <n v="0"/>
    <n v="0"/>
    <n v="0"/>
    <n v="0"/>
    <n v="0"/>
    <n v="0"/>
    <n v="0"/>
    <n v="0"/>
    <n v="0"/>
    <n v="0"/>
    <n v="0"/>
    <n v="0"/>
    <n v="0"/>
    <n v="0"/>
    <n v="0"/>
    <n v="0"/>
    <n v="0"/>
    <n v="0"/>
    <n v="0"/>
    <n v="750"/>
    <n v="0"/>
    <n v="0"/>
    <n v="750"/>
    <n v="0"/>
    <n v="0"/>
    <n v="0"/>
    <n v="0"/>
    <n v="0"/>
    <n v="0"/>
    <n v="0"/>
    <n v="0"/>
    <n v="0"/>
    <n v="0"/>
    <n v="0"/>
    <n v="0"/>
    <n v="0"/>
    <n v="1750"/>
  </r>
  <r>
    <x v="2"/>
    <x v="16"/>
    <s v="TI/SI"/>
    <s v="Álisson Costa"/>
    <s v="TI/SI"/>
    <s v="Álisson Costa"/>
    <s v="DGE"/>
    <s v="NA"/>
    <m/>
    <s v="Atualização da Cemignet/Portal Cemig"/>
    <s v="Atualização do site da Cemig na internet e do site da intranet corporativa (Cemignet 2.0)."/>
    <s v="Imagem da Empresa prejudicada e associada ao antigo e desatualizado."/>
    <m/>
    <n v="0"/>
    <n v="0"/>
    <n v="0"/>
    <n v="0"/>
    <n v="0"/>
    <n v="0"/>
    <n v="0"/>
    <n v="0"/>
    <n v="0"/>
    <n v="0"/>
    <n v="0"/>
    <n v="0"/>
    <n v="0"/>
    <n v="0"/>
    <n v="0"/>
    <n v="0"/>
    <n v="300"/>
    <n v="0"/>
    <n v="0"/>
    <n v="0"/>
    <n v="300"/>
    <n v="0"/>
    <n v="0"/>
    <n v="0"/>
    <n v="250"/>
    <n v="850"/>
    <n v="50"/>
    <n v="50"/>
    <n v="100"/>
    <n v="200"/>
    <n v="200"/>
    <n v="250"/>
    <n v="0"/>
    <n v="0"/>
    <n v="0"/>
    <n v="0"/>
    <n v="0"/>
    <n v="0"/>
    <n v="850"/>
    <n v="0"/>
    <n v="0"/>
    <n v="0"/>
    <n v="0"/>
    <n v="0"/>
    <n v="0"/>
    <n v="0"/>
    <n v="0"/>
    <n v="0"/>
    <n v="0"/>
    <n v="0"/>
    <n v="0"/>
    <n v="0"/>
    <n v="0"/>
    <n v="0"/>
    <n v="0"/>
    <n v="0"/>
    <n v="0"/>
    <n v="0"/>
    <n v="0"/>
    <n v="0"/>
    <n v="0"/>
    <n v="0"/>
    <n v="0"/>
    <n v="0"/>
    <n v="0"/>
    <n v="1700"/>
  </r>
  <r>
    <x v="2"/>
    <x v="16"/>
    <s v="TI/IO"/>
    <s v="Carlos Araújo"/>
    <s v="TI/IO"/>
    <s v="Carlos Araújo"/>
    <s v="DGE"/>
    <s v="NA"/>
    <m/>
    <s v="Aquisição/Upgrade do ambiente de backup "/>
    <s v="Melhoria no ambiente de backup (hardware e software) para atendimento ao crescimento vegetativo e novas aplicações"/>
    <s v="-"/>
    <m/>
    <n v="0"/>
    <n v="0"/>
    <n v="0"/>
    <n v="0"/>
    <n v="0"/>
    <n v="0"/>
    <n v="0"/>
    <n v="0"/>
    <n v="0"/>
    <n v="0"/>
    <n v="0"/>
    <n v="0"/>
    <n v="0"/>
    <n v="0"/>
    <n v="0"/>
    <n v="0"/>
    <n v="0"/>
    <n v="0"/>
    <n v="0"/>
    <n v="0"/>
    <n v="0"/>
    <n v="0"/>
    <n v="0"/>
    <n v="0"/>
    <n v="0"/>
    <n v="0"/>
    <n v="0"/>
    <n v="0"/>
    <n v="0"/>
    <n v="0"/>
    <n v="0"/>
    <n v="0"/>
    <n v="0"/>
    <n v="0"/>
    <n v="0"/>
    <n v="1500"/>
    <n v="0"/>
    <n v="0"/>
    <n v="1500"/>
    <n v="0"/>
    <n v="0"/>
    <n v="0"/>
    <n v="0"/>
    <n v="0"/>
    <n v="0"/>
    <n v="0"/>
    <n v="0"/>
    <n v="0"/>
    <n v="0"/>
    <n v="0"/>
    <n v="0"/>
    <n v="0"/>
    <n v="0"/>
    <n v="0"/>
    <n v="0"/>
    <n v="0"/>
    <n v="0"/>
    <n v="0"/>
    <n v="0"/>
    <n v="0"/>
    <n v="0"/>
    <n v="0"/>
    <n v="0"/>
    <n v="0"/>
    <n v="0"/>
    <n v="1500"/>
  </r>
  <r>
    <x v="2"/>
    <x v="16"/>
    <s v="TI/TC"/>
    <s v="Roberto Sebastião"/>
    <s v="TI/TC"/>
    <s v="Roberto Sebastião"/>
    <s v="DGE"/>
    <s v="NA"/>
    <m/>
    <s v="Aquisição do SIEM "/>
    <s v="Solução de Gerenciamento e Correlação de Eventos de Segurança"/>
    <s v="Descumprimento de controles de Auditoria e riscos de ataques em função de não correlação de logs de segurança"/>
    <m/>
    <n v="0"/>
    <n v="0"/>
    <n v="0"/>
    <n v="0"/>
    <n v="0"/>
    <n v="0"/>
    <n v="0"/>
    <n v="0"/>
    <n v="0"/>
    <n v="0"/>
    <n v="0"/>
    <n v="0"/>
    <n v="0"/>
    <n v="0"/>
    <n v="0"/>
    <n v="0"/>
    <n v="0"/>
    <n v="0"/>
    <n v="0"/>
    <n v="0"/>
    <n v="0"/>
    <n v="0"/>
    <n v="0"/>
    <n v="0"/>
    <n v="0"/>
    <n v="0"/>
    <n v="0"/>
    <n v="0"/>
    <n v="1500"/>
    <n v="0"/>
    <n v="0"/>
    <n v="0"/>
    <n v="0"/>
    <n v="0"/>
    <n v="0"/>
    <n v="0"/>
    <n v="0"/>
    <n v="0"/>
    <n v="1500"/>
    <n v="0"/>
    <n v="0"/>
    <n v="0"/>
    <n v="0"/>
    <n v="0"/>
    <n v="0"/>
    <n v="0"/>
    <n v="0"/>
    <n v="0"/>
    <n v="0"/>
    <n v="0"/>
    <n v="0"/>
    <n v="0"/>
    <n v="0"/>
    <n v="0"/>
    <n v="0"/>
    <n v="0"/>
    <n v="0"/>
    <n v="0"/>
    <n v="0"/>
    <n v="0"/>
    <n v="0"/>
    <n v="0"/>
    <n v="0"/>
    <n v="0"/>
    <n v="0"/>
    <n v="1500"/>
  </r>
  <r>
    <x v="2"/>
    <x v="16"/>
    <s v="TI/IO"/>
    <s v="Carlos Araújo"/>
    <s v="TI/IO"/>
    <s v="Carlos Araújo"/>
    <s v="DGE"/>
    <s v="NA"/>
    <m/>
    <s v="Aquisição de licenças de Sharepoint EPM"/>
    <s v="Considerando o cenário 2018/19 para migração de versão, a Microsoft deve soltar uma nova versão em 2019, o que automaticamente para atualização do 2013, sendo neste caso necessário irmos para o mínimo 2016. Se formos para outras tecnologia, devemos pensar no EPM também, pois a base dele é o SharePoint. Não que ele precisa ser substituído por causa da alteração do SharePoint, mas é um ponto a observar."/>
    <s v="Sobre recurso é preciso saber se isso é colocado na conta da casa ou se é algo que devemos aumentar e já inserir no rateio percentual, visto que o SharePoint, assim como EPM, estão com versão 2010 que já não mais recebe atualização. "/>
    <m/>
    <n v="0"/>
    <n v="0"/>
    <n v="0"/>
    <n v="0"/>
    <n v="0"/>
    <n v="0"/>
    <n v="0"/>
    <n v="0"/>
    <n v="0"/>
    <n v="0"/>
    <n v="0"/>
    <n v="0"/>
    <n v="0"/>
    <n v="0"/>
    <n v="0"/>
    <n v="1500"/>
    <n v="0"/>
    <n v="0"/>
    <n v="0"/>
    <n v="0"/>
    <n v="0"/>
    <n v="0"/>
    <n v="0"/>
    <n v="0"/>
    <n v="0"/>
    <n v="1500"/>
    <n v="0"/>
    <n v="0"/>
    <n v="0"/>
    <n v="0"/>
    <n v="0"/>
    <n v="0"/>
    <n v="0"/>
    <n v="0"/>
    <n v="0"/>
    <n v="0"/>
    <n v="0"/>
    <n v="0"/>
    <n v="0"/>
    <n v="0"/>
    <n v="0"/>
    <n v="0"/>
    <n v="0"/>
    <n v="0"/>
    <n v="0"/>
    <n v="0"/>
    <n v="0"/>
    <n v="0"/>
    <n v="0"/>
    <n v="0"/>
    <n v="0"/>
    <n v="0"/>
    <n v="0"/>
    <n v="0"/>
    <n v="0"/>
    <n v="0"/>
    <n v="0"/>
    <n v="0"/>
    <n v="0"/>
    <n v="0"/>
    <n v="0"/>
    <n v="0"/>
    <n v="0"/>
    <n v="0"/>
    <n v="0"/>
    <n v="1500"/>
  </r>
  <r>
    <x v="2"/>
    <x v="16"/>
    <s v="TI/TC"/>
    <s v="Roberto Sebastião"/>
    <s v="TI/TC"/>
    <s v="Roberto Sebastião"/>
    <s v="DGE"/>
    <s v="NA"/>
    <m/>
    <s v="Solução de  Monitoramento de Rede"/>
    <s v="Solução de Monitoramento de Rede  para  prover visibilidade em tempo real e histórica de soluções Operativas. Objetiva garantir os níveis adequados de disponibilidade dos serviços."/>
    <s v="Indisponibilidade e baixo desempenho de aplicações críticas por falta de visibilidade e Gerenciamento."/>
    <m/>
    <n v="0"/>
    <n v="0"/>
    <n v="0"/>
    <n v="0"/>
    <n v="0"/>
    <n v="750"/>
    <n v="0"/>
    <n v="0"/>
    <n v="0"/>
    <n v="0"/>
    <n v="0"/>
    <n v="0"/>
    <n v="750"/>
    <n v="0"/>
    <n v="0"/>
    <n v="0"/>
    <n v="0"/>
    <n v="0"/>
    <n v="750"/>
    <n v="0"/>
    <n v="0"/>
    <n v="0"/>
    <n v="0"/>
    <n v="0"/>
    <n v="0"/>
    <n v="750"/>
    <n v="0"/>
    <n v="0"/>
    <n v="0"/>
    <n v="0"/>
    <n v="0"/>
    <n v="0"/>
    <n v="0"/>
    <n v="0"/>
    <n v="0"/>
    <n v="0"/>
    <n v="0"/>
    <n v="0"/>
    <n v="0"/>
    <n v="0"/>
    <n v="0"/>
    <n v="0"/>
    <n v="0"/>
    <n v="0"/>
    <n v="0"/>
    <n v="0"/>
    <n v="0"/>
    <n v="0"/>
    <n v="0"/>
    <n v="0"/>
    <n v="0"/>
    <n v="0"/>
    <n v="0"/>
    <n v="0"/>
    <n v="0"/>
    <n v="0"/>
    <n v="0"/>
    <n v="0"/>
    <n v="0"/>
    <n v="0"/>
    <n v="0"/>
    <n v="0"/>
    <n v="0"/>
    <n v="0"/>
    <n v="0"/>
    <n v="1500"/>
  </r>
  <r>
    <x v="2"/>
    <x v="16"/>
    <s v="TI/SI"/>
    <s v="Álisson Costa"/>
    <s v="TI/SI"/>
    <s v="Álisson Costa"/>
    <s v="DGE"/>
    <s v="TI02515"/>
    <m/>
    <s v="Sustentação e Evolução PEC"/>
    <s v="A finalidade do projeto diz respeito ao desenvolvimento de novas funcionalidades no Portal Eletrônico de Compras – PEC, além de promover a incorporação dos módulos legados GALO e PGP ao novo portal. "/>
    <s v="Incapacidade de evolução da ferramenta responsável pelo processo de aquisições da empresa; o comprometimento da disponibilidade do sistema;  a perda de sinergia na incorporação de módulos legados num único sistema; e limitação das funcionalidades do Portal Eletrônico de Compras."/>
    <m/>
    <n v="0"/>
    <n v="0"/>
    <n v="0"/>
    <n v="25"/>
    <n v="0"/>
    <n v="50"/>
    <n v="0"/>
    <n v="75"/>
    <n v="0"/>
    <n v="0"/>
    <n v="75"/>
    <n v="75"/>
    <n v="300"/>
    <n v="15"/>
    <n v="15"/>
    <n v="15"/>
    <n v="15"/>
    <n v="20"/>
    <n v="30"/>
    <n v="25"/>
    <n v="25"/>
    <n v="25"/>
    <n v="25"/>
    <n v="20"/>
    <n v="20"/>
    <n v="250"/>
    <n v="15"/>
    <n v="15"/>
    <n v="15"/>
    <n v="15"/>
    <n v="20"/>
    <n v="30"/>
    <n v="25"/>
    <n v="25"/>
    <n v="25"/>
    <n v="25"/>
    <n v="20"/>
    <n v="20"/>
    <n v="250"/>
    <n v="15"/>
    <n v="15"/>
    <n v="15"/>
    <n v="15"/>
    <n v="20"/>
    <n v="30"/>
    <n v="25"/>
    <n v="25"/>
    <n v="25"/>
    <n v="25"/>
    <n v="20"/>
    <n v="20"/>
    <n v="250"/>
    <n v="0"/>
    <n v="0"/>
    <n v="30"/>
    <n v="0"/>
    <n v="20"/>
    <n v="30"/>
    <n v="0"/>
    <n v="50"/>
    <n v="0"/>
    <n v="25"/>
    <n v="25"/>
    <n v="20"/>
    <n v="200"/>
    <n v="1250"/>
  </r>
  <r>
    <x v="2"/>
    <x v="16"/>
    <s v="TI/TC"/>
    <s v="Roberto Sebastião"/>
    <s v="TI/TC"/>
    <s v="Roberto Sebastião"/>
    <s v="DGE"/>
    <s v="NA"/>
    <m/>
    <s v="Firewall para implantação de Internet Descentralizada"/>
    <s v="Solução de Rede Baseada em Firewall para implantação de acesso descentralizado à Internet"/>
    <s v="Necessidades constantes de aumento de links, sem opção de trafegar dados menos prioritários por canais de mais baixo custo."/>
    <m/>
    <n v="0"/>
    <n v="0"/>
    <n v="0"/>
    <n v="0"/>
    <n v="0"/>
    <n v="0"/>
    <n v="0"/>
    <n v="0"/>
    <n v="400"/>
    <n v="0"/>
    <n v="0"/>
    <n v="0"/>
    <n v="400"/>
    <n v="0"/>
    <n v="0"/>
    <n v="0"/>
    <n v="0"/>
    <n v="0"/>
    <n v="0"/>
    <n v="0"/>
    <n v="0"/>
    <n v="400"/>
    <n v="0"/>
    <n v="0"/>
    <n v="0"/>
    <n v="400"/>
    <n v="0"/>
    <n v="0"/>
    <n v="0"/>
    <n v="0"/>
    <n v="0"/>
    <n v="0"/>
    <n v="0"/>
    <n v="0"/>
    <n v="400"/>
    <n v="0"/>
    <n v="0"/>
    <n v="0"/>
    <n v="400"/>
    <n v="0"/>
    <n v="0"/>
    <n v="0"/>
    <n v="0"/>
    <n v="0"/>
    <n v="0"/>
    <n v="0"/>
    <n v="0"/>
    <n v="0"/>
    <n v="0"/>
    <n v="0"/>
    <n v="0"/>
    <n v="0"/>
    <n v="0"/>
    <n v="0"/>
    <n v="0"/>
    <n v="0"/>
    <n v="0"/>
    <n v="0"/>
    <n v="0"/>
    <n v="0"/>
    <n v="0"/>
    <n v="0"/>
    <n v="0"/>
    <n v="0"/>
    <n v="0"/>
    <n v="1200"/>
  </r>
  <r>
    <x v="2"/>
    <x v="16"/>
    <s v="TI/TC"/>
    <s v="Roberto Sebastião"/>
    <s v="TI/TC"/>
    <s v="Roberto Sebastião"/>
    <s v="DGE"/>
    <s v="NA"/>
    <m/>
    <s v="Firewall para Segurança de Ses"/>
    <s v="Solução de Rede Baseada em Firewall paragarantir segurança de borda para Ses"/>
    <s v="Riscos de Invasão a redes de Ses provocando indisponibilidade e perda de Operação por parte dos Centros de Gerência"/>
    <m/>
    <n v="0"/>
    <n v="0"/>
    <n v="0"/>
    <n v="0"/>
    <n v="0"/>
    <n v="400"/>
    <n v="0"/>
    <n v="0"/>
    <n v="0"/>
    <n v="0"/>
    <n v="0"/>
    <n v="0"/>
    <n v="400"/>
    <n v="0"/>
    <n v="0"/>
    <n v="0"/>
    <n v="0"/>
    <n v="0"/>
    <n v="400"/>
    <n v="0"/>
    <n v="0"/>
    <n v="0"/>
    <n v="0"/>
    <n v="0"/>
    <n v="0"/>
    <n v="400"/>
    <n v="0"/>
    <n v="0"/>
    <n v="0"/>
    <n v="0"/>
    <n v="0"/>
    <n v="400"/>
    <n v="0"/>
    <n v="0"/>
    <n v="0"/>
    <n v="0"/>
    <n v="0"/>
    <n v="0"/>
    <n v="400"/>
    <n v="0"/>
    <n v="0"/>
    <n v="0"/>
    <n v="0"/>
    <n v="0"/>
    <n v="0"/>
    <n v="0"/>
    <n v="0"/>
    <n v="0"/>
    <n v="0"/>
    <n v="0"/>
    <n v="0"/>
    <n v="0"/>
    <n v="0"/>
    <n v="0"/>
    <n v="0"/>
    <n v="0"/>
    <n v="0"/>
    <n v="0"/>
    <n v="0"/>
    <n v="0"/>
    <n v="0"/>
    <n v="0"/>
    <n v="0"/>
    <n v="0"/>
    <n v="0"/>
    <n v="1200"/>
  </r>
  <r>
    <x v="2"/>
    <x v="16"/>
    <s v="TI/TC"/>
    <s v="Roberto Sebastião"/>
    <s v="TI/TC"/>
    <s v="Roberto Sebastião"/>
    <s v="DGE"/>
    <s v="NA"/>
    <m/>
    <s v="Merit Conectividade - Triângulo  e Metropolitano"/>
    <s v="Equipamentos de Rede para as_x000a_ Rota triângulo e metropolitana"/>
    <s v="Risco de não aproveitamento das rotas de rádio triângulo e metropolitana, com impossilibilidade  de interligação à rede, de localidades próximas a estas rotas."/>
    <m/>
    <n v="0"/>
    <n v="0"/>
    <n v="0"/>
    <n v="0"/>
    <n v="0"/>
    <n v="0"/>
    <n v="0"/>
    <n v="1200"/>
    <n v="0"/>
    <n v="0"/>
    <n v="0"/>
    <n v="0"/>
    <n v="1200"/>
    <n v="0"/>
    <n v="0"/>
    <n v="0"/>
    <n v="0"/>
    <n v="0"/>
    <n v="0"/>
    <n v="0"/>
    <n v="0"/>
    <n v="0"/>
    <n v="0"/>
    <n v="0"/>
    <n v="0"/>
    <n v="0"/>
    <n v="0"/>
    <n v="0"/>
    <n v="0"/>
    <n v="0"/>
    <n v="0"/>
    <n v="0"/>
    <n v="0"/>
    <n v="0"/>
    <n v="0"/>
    <n v="0"/>
    <n v="0"/>
    <n v="0"/>
    <n v="0"/>
    <n v="0"/>
    <n v="0"/>
    <n v="0"/>
    <n v="0"/>
    <n v="0"/>
    <n v="0"/>
    <n v="0"/>
    <n v="0"/>
    <n v="0"/>
    <n v="0"/>
    <n v="0"/>
    <n v="0"/>
    <n v="0"/>
    <n v="0"/>
    <n v="0"/>
    <n v="0"/>
    <n v="0"/>
    <n v="0"/>
    <n v="0"/>
    <n v="0"/>
    <n v="0"/>
    <n v="0"/>
    <n v="0"/>
    <n v="0"/>
    <n v="0"/>
    <n v="0"/>
    <n v="1200"/>
  </r>
  <r>
    <x v="2"/>
    <x v="16"/>
    <s v="TI/SI"/>
    <s v="Álisson Costa"/>
    <s v="TI/SI"/>
    <s v="Álisson Costa"/>
    <s v="DGE"/>
    <s v="NA"/>
    <m/>
    <s v="Canais de Atendimento Cemig - AGV/AGB/AGA"/>
    <s v="Desenvolvimento web de novos serviços comerciais nos canais de atendimento oficiais da Cemig"/>
    <s v="Falta de canais de atendimento disponíveis, aumento de clientes nas agências de atendimento presencial da Cemig."/>
    <m/>
    <n v="0"/>
    <n v="0"/>
    <n v="0"/>
    <n v="0"/>
    <n v="0"/>
    <n v="0"/>
    <n v="0"/>
    <n v="15"/>
    <n v="15"/>
    <n v="30"/>
    <n v="30"/>
    <n v="30"/>
    <n v="120"/>
    <n v="0"/>
    <n v="0"/>
    <n v="0"/>
    <n v="50"/>
    <n v="0"/>
    <n v="0"/>
    <n v="50"/>
    <n v="0"/>
    <n v="0"/>
    <n v="0"/>
    <n v="61"/>
    <n v="0"/>
    <n v="161"/>
    <n v="20"/>
    <n v="20"/>
    <n v="20"/>
    <n v="20"/>
    <n v="20"/>
    <n v="20"/>
    <n v="20"/>
    <n v="20"/>
    <n v="20"/>
    <n v="20"/>
    <n v="40"/>
    <n v="60"/>
    <n v="300"/>
    <n v="20"/>
    <n v="20"/>
    <n v="20"/>
    <n v="20"/>
    <n v="20"/>
    <n v="20"/>
    <n v="20"/>
    <n v="20"/>
    <n v="20"/>
    <n v="20"/>
    <n v="40"/>
    <n v="60"/>
    <n v="300"/>
    <n v="20"/>
    <n v="20"/>
    <n v="20"/>
    <n v="20"/>
    <n v="20"/>
    <n v="20"/>
    <n v="20"/>
    <n v="20"/>
    <n v="20"/>
    <n v="20"/>
    <n v="40"/>
    <n v="60"/>
    <n v="300"/>
    <n v="1181"/>
  </r>
  <r>
    <x v="2"/>
    <x v="16"/>
    <s v="TI/SI"/>
    <s v="Álisson Costa"/>
    <s v="TI/SI"/>
    <s v="Álisson Costa"/>
    <s v="DGE"/>
    <s v="NA"/>
    <m/>
    <s v="Prospecção Tecnológica, Desenvolvimento, Sustentação e Documentação de Sistemas de Engenharia que atendem os processos da empresa Cemig D"/>
    <s v="O projeto é responsável pela prospecção, desenvolvimento, sustentação e documentação de diversos sistemas de engenharia da Cemig D. Dentre as iniciativas em andamento, podem ser destacadas: Agencia Virtual – AGV; Sistema de Gestão de Projetos de Redes – SGPR; Verde Minas; e Sistema de Monitoramento de Óleo."/>
    <s v="Impacto em diversas iniciativas, paralisando as adequações de processo, desenvolvimento de novos sistemas ou módulos, implementação de automações, entre outros, impedindo a evolução das ferramentas e operações de rotina das áreas da Cemig D."/>
    <m/>
    <n v="0"/>
    <n v="0"/>
    <n v="0"/>
    <n v="0"/>
    <n v="0"/>
    <n v="0"/>
    <n v="0"/>
    <n v="0"/>
    <n v="25"/>
    <n v="0"/>
    <n v="25"/>
    <n v="50"/>
    <n v="100"/>
    <n v="20"/>
    <n v="20"/>
    <n v="20"/>
    <n v="20"/>
    <n v="20"/>
    <n v="20"/>
    <n v="20"/>
    <n v="20"/>
    <n v="20"/>
    <n v="20"/>
    <n v="20"/>
    <n v="30"/>
    <n v="250"/>
    <n v="20"/>
    <n v="20"/>
    <n v="20"/>
    <n v="20"/>
    <n v="20"/>
    <n v="20"/>
    <n v="20"/>
    <n v="20"/>
    <n v="20"/>
    <n v="20"/>
    <n v="20"/>
    <n v="30"/>
    <n v="250"/>
    <n v="20"/>
    <n v="20"/>
    <n v="20"/>
    <n v="20"/>
    <n v="20"/>
    <n v="20"/>
    <n v="20"/>
    <n v="20"/>
    <n v="20"/>
    <n v="20"/>
    <n v="20"/>
    <n v="30"/>
    <n v="250"/>
    <n v="20"/>
    <n v="20"/>
    <n v="20"/>
    <n v="20"/>
    <n v="20"/>
    <n v="20"/>
    <n v="20"/>
    <n v="20"/>
    <n v="20"/>
    <n v="20"/>
    <n v="20"/>
    <n v="80"/>
    <n v="300"/>
    <n v="1150"/>
  </r>
  <r>
    <x v="2"/>
    <x v="16"/>
    <s v="TI/TC"/>
    <s v="Roberto Sebastião"/>
    <s v="TI/TC"/>
    <s v="Roberto Sebastião"/>
    <s v="DGE"/>
    <s v="NA"/>
    <m/>
    <s v="Equipamentos para as redes WAN dos sites do interior"/>
    <s v="Troca de equipamentos de rede WAN das cidades do interior de Minas, em função de obsolescência do parque e implantação de 10 roteadores em estações repetidoras (WAN 2)"/>
    <s v="Alto índice de defeitos e falhas nestes equipamentos provocando indisponibilidades de rede das localidades onde eles estão instalados."/>
    <m/>
    <n v="0"/>
    <n v="0"/>
    <n v="0"/>
    <n v="0"/>
    <n v="0"/>
    <n v="0"/>
    <n v="0"/>
    <n v="0"/>
    <n v="0"/>
    <n v="0"/>
    <n v="600"/>
    <n v="0"/>
    <n v="600"/>
    <n v="0"/>
    <n v="0"/>
    <n v="460"/>
    <n v="0"/>
    <n v="0"/>
    <n v="0"/>
    <n v="0"/>
    <n v="0"/>
    <n v="0"/>
    <n v="0"/>
    <n v="0"/>
    <n v="0"/>
    <n v="460"/>
    <n v="0"/>
    <n v="0"/>
    <n v="0"/>
    <n v="0"/>
    <n v="0"/>
    <n v="0"/>
    <n v="0"/>
    <n v="0"/>
    <n v="0"/>
    <n v="0"/>
    <n v="0"/>
    <n v="0"/>
    <n v="0"/>
    <n v="0"/>
    <n v="0"/>
    <n v="0"/>
    <n v="0"/>
    <n v="0"/>
    <n v="0"/>
    <n v="0"/>
    <n v="0"/>
    <n v="0"/>
    <n v="0"/>
    <n v="0"/>
    <n v="0"/>
    <n v="0"/>
    <n v="0"/>
    <n v="0"/>
    <n v="0"/>
    <n v="0"/>
    <n v="0"/>
    <n v="0"/>
    <n v="0"/>
    <n v="0"/>
    <n v="0"/>
    <n v="0"/>
    <n v="0"/>
    <n v="0"/>
    <n v="0"/>
    <n v="1060"/>
  </r>
  <r>
    <x v="2"/>
    <x v="16"/>
    <s v="CO"/>
    <s v="Roberto Proença"/>
    <s v="CO"/>
    <s v="Roberto Proença"/>
    <s v="DGE"/>
    <s v="NA"/>
    <m/>
    <s v="Mobilidade - Aquisição de Equipamento Móvel para Projeto e Recebimento de Obras"/>
    <s v="Aquisição de equipamento móvel (tablets) para desenho de projetos e recebimento de obras de rede distribuição em campo."/>
    <s v="Perda de oportunidade de ganho de produtividade no processo de elaboração e execução de projetos de expansão da rede de distribuição; Perda de oportunidade de visibilidade e controle de obras e previsibilidade de realização."/>
    <m/>
    <n v="0"/>
    <n v="0"/>
    <n v="0"/>
    <n v="0"/>
    <n v="0"/>
    <n v="0"/>
    <n v="0"/>
    <n v="0"/>
    <n v="0"/>
    <n v="0"/>
    <n v="0"/>
    <n v="0"/>
    <n v="0"/>
    <n v="0"/>
    <n v="0"/>
    <n v="0"/>
    <n v="0"/>
    <n v="0"/>
    <n v="525"/>
    <n v="0"/>
    <n v="0"/>
    <n v="0"/>
    <n v="0"/>
    <n v="0"/>
    <n v="0"/>
    <n v="525"/>
    <n v="0"/>
    <n v="525"/>
    <n v="0"/>
    <n v="0"/>
    <n v="0"/>
    <n v="0"/>
    <n v="0"/>
    <n v="0"/>
    <n v="0"/>
    <n v="0"/>
    <n v="0"/>
    <n v="0"/>
    <n v="525"/>
    <n v="0"/>
    <n v="0"/>
    <n v="0"/>
    <n v="0"/>
    <n v="0"/>
    <n v="0"/>
    <n v="0"/>
    <n v="0"/>
    <n v="0"/>
    <n v="0"/>
    <n v="0"/>
    <n v="0"/>
    <n v="0"/>
    <n v="0"/>
    <n v="0"/>
    <n v="0"/>
    <n v="0"/>
    <n v="0"/>
    <n v="0"/>
    <n v="0"/>
    <n v="0"/>
    <n v="0"/>
    <n v="0"/>
    <n v="0"/>
    <n v="0"/>
    <n v="0"/>
    <n v="1050"/>
  </r>
  <r>
    <x v="2"/>
    <x v="16"/>
    <s v="TI/IO"/>
    <s v="Carlos Araújo"/>
    <s v="TI/IO"/>
    <s v="Carlos Araújo"/>
    <s v="DGE"/>
    <s v="NA"/>
    <m/>
    <s v="Aquisição de Servidores x86 "/>
    <s v="Os servidores x86 são os equipamentos de hardware utilizados com vistas a suportar aplicações específicas, como o Correio Eletrônico, Servidores de Arquivos, Internet, Intranet, Portal de Compras, Agência Virtual, GPJuri, Impressão Corporativa, Bancos de Dados SQL, dentre outros. O projeto objetiva substituir os equipamentos obsoletos, visando comportar o crescimento vegetativo dessas aplicações; Aquisição de novos servidores visando a atualização tecnológica do interior do estado; Permitir o crescimento vegetativo da infraestrutura do interior do estado; Atendimento as demandas por recursos tecnológicos das áreas clientes, que estão cada dia mais crescentes e a atual infraestrutura não suporta."/>
    <s v="Comprometimento da capacidade de processamento das aplicações atendidas, com degradação de desempenho das mesmas; O crescimento vegetativo da infraestrutura será inviabilizada devido a obsolescência do hardware, bem como, a impossibilidade de crescimento da capacidade de processamento."/>
    <m/>
    <n v="0"/>
    <n v="0"/>
    <n v="0"/>
    <n v="0"/>
    <n v="0"/>
    <n v="0"/>
    <n v="0"/>
    <n v="0"/>
    <n v="0"/>
    <n v="0"/>
    <n v="0"/>
    <n v="0"/>
    <n v="0"/>
    <n v="0"/>
    <n v="0"/>
    <n v="0"/>
    <n v="0"/>
    <n v="0"/>
    <n v="0"/>
    <n v="0"/>
    <n v="0"/>
    <n v="0"/>
    <n v="0"/>
    <n v="0"/>
    <n v="500"/>
    <n v="500"/>
    <n v="0"/>
    <n v="0"/>
    <n v="0"/>
    <n v="0"/>
    <n v="0"/>
    <n v="0"/>
    <n v="0"/>
    <n v="0"/>
    <n v="0"/>
    <n v="0"/>
    <n v="0"/>
    <n v="0"/>
    <n v="0"/>
    <n v="0"/>
    <n v="0"/>
    <n v="0"/>
    <n v="0"/>
    <n v="0"/>
    <n v="0"/>
    <n v="0"/>
    <n v="0"/>
    <n v="0"/>
    <n v="0"/>
    <n v="0"/>
    <n v="535"/>
    <n v="535"/>
    <n v="0"/>
    <n v="0"/>
    <n v="0"/>
    <n v="0"/>
    <n v="0"/>
    <n v="0"/>
    <n v="0"/>
    <n v="0"/>
    <n v="0"/>
    <n v="0"/>
    <n v="0"/>
    <n v="0"/>
    <n v="0"/>
    <n v="1035"/>
  </r>
  <r>
    <x v="2"/>
    <x v="16"/>
    <s v="TI/TC"/>
    <s v="Roberto Sebastião"/>
    <s v="TI/TC"/>
    <s v="Roberto Sebastião"/>
    <s v="DGE"/>
    <s v="NA"/>
    <m/>
    <s v="Readequações Rede Operativa"/>
    <s v="Aquisição de equipamentos para readequações da Rede Operativa, incluindo: Spare para Rede Operativa; Projetos Executivos do Aureliano Chaves incluindo projetos de  Centros de Fiação, COD, COS, Centro de Medição e as duas  SEs do  Ed. Aureliano Chaves; Aditivo de 2 localidades do projeto Merit Norte SUL (Barbacena e Lafaiete); Equipamentos de Rede para Interligação do Ed. Aureliano Chaves e o Barro Preto; Equipamentos para Moving do CGR (atualmente na Itambé) para a Sede; Equipamentos de migração do BackBone da  Rede de Dados Subterrânea da SE Centro 1 para a SE Centro 2; Equipamentos de Rede (Roteadores Cisco IE3000) para Separação dos Anéis da RDS em função de problemas de convergência atuais."/>
    <s v="Indisponibilidades de estruturas de rede Operativa como COS, COD. Indisponibilidades da Rede Subterrânea de Dados, Não migração da SE Centro 1 para a SE Centro2"/>
    <m/>
    <n v="0"/>
    <n v="0"/>
    <n v="0"/>
    <n v="0"/>
    <n v="1025"/>
    <n v="0"/>
    <n v="0"/>
    <n v="0"/>
    <n v="0"/>
    <n v="0"/>
    <n v="0"/>
    <n v="0"/>
    <n v="1025"/>
    <n v="0"/>
    <n v="0"/>
    <n v="0"/>
    <n v="0"/>
    <n v="0"/>
    <n v="0"/>
    <n v="0"/>
    <n v="0"/>
    <n v="0"/>
    <n v="0"/>
    <n v="0"/>
    <n v="0"/>
    <n v="0"/>
    <n v="0"/>
    <n v="0"/>
    <n v="0"/>
    <n v="0"/>
    <n v="0"/>
    <n v="0"/>
    <n v="0"/>
    <n v="0"/>
    <n v="0"/>
    <n v="0"/>
    <n v="0"/>
    <n v="0"/>
    <n v="0"/>
    <n v="0"/>
    <n v="0"/>
    <n v="0"/>
    <n v="0"/>
    <n v="0"/>
    <n v="0"/>
    <n v="0"/>
    <n v="0"/>
    <n v="0"/>
    <n v="0"/>
    <n v="0"/>
    <n v="0"/>
    <n v="0"/>
    <n v="0"/>
    <n v="0"/>
    <n v="0"/>
    <n v="0"/>
    <n v="0"/>
    <n v="0"/>
    <n v="0"/>
    <n v="0"/>
    <n v="0"/>
    <n v="0"/>
    <n v="0"/>
    <n v="0"/>
    <n v="0"/>
    <n v="1025"/>
  </r>
  <r>
    <x v="2"/>
    <x v="16"/>
    <s v="TI/TC"/>
    <s v="Roberto Sebastião"/>
    <s v="TI/TC"/>
    <s v="Roberto Sebastião"/>
    <s v="DGE"/>
    <s v="NA"/>
    <m/>
    <s v="IE3000/ISE/AS Rede/Analise Vuln./Calculo Enlace"/>
    <m/>
    <m/>
    <m/>
    <n v="0"/>
    <n v="0"/>
    <n v="0"/>
    <n v="0"/>
    <n v="0"/>
    <n v="0"/>
    <n v="0"/>
    <n v="1016"/>
    <n v="0"/>
    <n v="0"/>
    <n v="0"/>
    <n v="0"/>
    <n v="1016"/>
    <m/>
    <m/>
    <m/>
    <m/>
    <m/>
    <m/>
    <m/>
    <m/>
    <m/>
    <m/>
    <m/>
    <m/>
    <n v="0"/>
    <m/>
    <m/>
    <m/>
    <m/>
    <m/>
    <m/>
    <m/>
    <m/>
    <m/>
    <m/>
    <m/>
    <m/>
    <n v="0"/>
    <m/>
    <m/>
    <m/>
    <m/>
    <m/>
    <m/>
    <m/>
    <m/>
    <m/>
    <m/>
    <m/>
    <m/>
    <n v="0"/>
    <m/>
    <m/>
    <m/>
    <m/>
    <m/>
    <m/>
    <m/>
    <m/>
    <m/>
    <m/>
    <m/>
    <m/>
    <n v="0"/>
    <n v="1016"/>
  </r>
  <r>
    <x v="2"/>
    <x v="16"/>
    <s v="TI/SI"/>
    <s v="Álisson Costa"/>
    <s v="TI/SI"/>
    <s v="Álisson Costa"/>
    <s v="DGE"/>
    <s v="NA"/>
    <m/>
    <s v="Migração do SPF (GEDEX)"/>
    <s v="Migração SPF visando compatibilizar as soluções de GED baseadas no SPF 2014, para simplificação e evolução dos ambientes produtivos destas ferramentas."/>
    <s v="Impossibilidade de correção das falhas existentes nas versões atuais do sistema; impossibilidade de desenvolvimento das evoluções já programadas junto às áreas de negócio; descumprimento de obrigações contratuais. "/>
    <m/>
    <n v="0"/>
    <n v="0"/>
    <n v="0"/>
    <n v="0"/>
    <n v="0"/>
    <n v="0"/>
    <n v="0"/>
    <n v="0"/>
    <n v="0"/>
    <n v="0"/>
    <n v="0"/>
    <n v="0"/>
    <n v="0"/>
    <n v="0"/>
    <n v="0"/>
    <n v="0"/>
    <n v="0"/>
    <n v="0"/>
    <n v="0"/>
    <n v="0"/>
    <n v="0"/>
    <n v="0"/>
    <n v="0"/>
    <n v="0"/>
    <n v="0"/>
    <n v="0"/>
    <n v="0"/>
    <n v="0"/>
    <n v="0"/>
    <n v="0"/>
    <n v="0"/>
    <n v="0"/>
    <n v="0"/>
    <n v="0"/>
    <n v="0"/>
    <n v="0"/>
    <n v="0"/>
    <n v="500"/>
    <n v="500"/>
    <n v="0"/>
    <n v="0"/>
    <n v="0"/>
    <n v="0"/>
    <n v="0"/>
    <n v="0"/>
    <n v="500"/>
    <n v="0"/>
    <n v="0"/>
    <n v="0"/>
    <n v="0"/>
    <n v="0"/>
    <n v="500"/>
    <n v="0"/>
    <n v="0"/>
    <n v="0"/>
    <n v="0"/>
    <n v="0"/>
    <n v="0"/>
    <n v="0"/>
    <n v="0"/>
    <n v="0"/>
    <n v="0"/>
    <n v="0"/>
    <n v="0"/>
    <n v="0"/>
    <n v="1000"/>
  </r>
  <r>
    <x v="2"/>
    <x v="16"/>
    <s v="TI/TC"/>
    <s v="Roberto Sebastião"/>
    <s v="TI/TC"/>
    <s v="Roberto Sebastião"/>
    <s v="DGE"/>
    <s v="NA"/>
    <m/>
    <s v="Solução de APT - Proteção contra ataques avançados e direcionados a estruturas de rede e sistemas da Cemig."/>
    <s v="Esta solução protege a rede Cemig contra ataques do tipo APT, que são ataques avançados e direcionados a um alvo específico. Estes ataques visam retirar de operação sistemas críticos."/>
    <s v="Indisponibilidade e baixo desempenho  de ambientes e aplicações operativas e corporativas críticas, roubos bem sucedidos de Informações."/>
    <m/>
    <n v="0"/>
    <n v="0"/>
    <n v="300"/>
    <n v="0"/>
    <n v="0"/>
    <n v="0"/>
    <n v="0"/>
    <n v="0"/>
    <n v="0"/>
    <n v="0"/>
    <n v="0"/>
    <n v="71"/>
    <n v="371"/>
    <n v="0"/>
    <n v="0"/>
    <n v="600"/>
    <n v="0"/>
    <n v="0"/>
    <n v="0"/>
    <n v="0"/>
    <n v="0"/>
    <n v="0"/>
    <n v="0"/>
    <n v="0"/>
    <n v="0"/>
    <n v="600"/>
    <n v="0"/>
    <n v="0"/>
    <n v="0"/>
    <n v="0"/>
    <n v="0"/>
    <n v="0"/>
    <n v="0"/>
    <n v="0"/>
    <n v="0"/>
    <n v="0"/>
    <n v="0"/>
    <n v="0"/>
    <n v="0"/>
    <n v="0"/>
    <n v="0"/>
    <n v="0"/>
    <n v="0"/>
    <n v="0"/>
    <n v="0"/>
    <n v="0"/>
    <n v="0"/>
    <n v="0"/>
    <n v="0"/>
    <n v="0"/>
    <n v="0"/>
    <n v="0"/>
    <n v="0"/>
    <n v="0"/>
    <n v="0"/>
    <n v="0"/>
    <n v="0"/>
    <n v="0"/>
    <n v="0"/>
    <n v="0"/>
    <n v="0"/>
    <n v="0"/>
    <n v="0"/>
    <n v="0"/>
    <n v="0"/>
    <n v="971"/>
  </r>
  <r>
    <x v="2"/>
    <x v="16"/>
    <s v="TI/SI"/>
    <s v="Álisson Costa"/>
    <s v="TI/SI"/>
    <s v="Álisson Costa"/>
    <s v="DGE"/>
    <s v="NA"/>
    <m/>
    <s v="Software: Automatização de Processos de Suprimentos - BPMS"/>
    <s v="Desenvolvimento do sistema BPMS (IBM) para automatização dos processos da Cadeia de Suprimentos da Cemig."/>
    <s v="Processos de contratação despadronizados, pulverizados e sem controle das etapas e workflow."/>
    <m/>
    <n v="0"/>
    <n v="0"/>
    <n v="0"/>
    <n v="0"/>
    <n v="50"/>
    <n v="50"/>
    <n v="50"/>
    <n v="50"/>
    <n v="50"/>
    <n v="50"/>
    <n v="80"/>
    <n v="80"/>
    <n v="460"/>
    <n v="50"/>
    <n v="100"/>
    <n v="100"/>
    <n v="75"/>
    <n v="75"/>
    <n v="100"/>
    <n v="0"/>
    <n v="0"/>
    <n v="0"/>
    <n v="0"/>
    <n v="0"/>
    <n v="0"/>
    <n v="500"/>
    <n v="0"/>
    <n v="0"/>
    <n v="0"/>
    <n v="0"/>
    <n v="0"/>
    <n v="0"/>
    <n v="0"/>
    <n v="0"/>
    <n v="0"/>
    <n v="0"/>
    <n v="0"/>
    <n v="0"/>
    <n v="0"/>
    <n v="0"/>
    <n v="0"/>
    <n v="0"/>
    <n v="0"/>
    <n v="0"/>
    <n v="0"/>
    <n v="0"/>
    <n v="0"/>
    <n v="0"/>
    <n v="0"/>
    <n v="0"/>
    <n v="0"/>
    <n v="0"/>
    <n v="0"/>
    <n v="0"/>
    <n v="0"/>
    <n v="0"/>
    <n v="0"/>
    <n v="0"/>
    <n v="0"/>
    <n v="0"/>
    <n v="0"/>
    <n v="0"/>
    <n v="0"/>
    <n v="0"/>
    <n v="0"/>
    <n v="960"/>
  </r>
  <r>
    <x v="2"/>
    <x v="16"/>
    <s v="TI/SI"/>
    <s v="Álisson Costa"/>
    <s v="TI/SI"/>
    <s v="Álisson Costa"/>
    <s v="DGE"/>
    <s v="TI00617"/>
    <m/>
    <s v="Expansão e Sustentação da AGV"/>
    <s v="Aumentar os serviços disponíveis na Agência Virtual da Cemig"/>
    <s v="Migração dos consumidores para canais de atendimento de maior custo para a Cemig D"/>
    <m/>
    <n v="0"/>
    <m/>
    <n v="82.622420000000005"/>
    <n v="27.377579999999998"/>
    <n v="50"/>
    <n v="30"/>
    <n v="25"/>
    <n v="20"/>
    <n v="20"/>
    <n v="25"/>
    <n v="25"/>
    <n v="25"/>
    <n v="330"/>
    <n v="15"/>
    <n v="20"/>
    <n v="15"/>
    <n v="30"/>
    <n v="15"/>
    <n v="15"/>
    <n v="30"/>
    <n v="30"/>
    <n v="20"/>
    <n v="20"/>
    <n v="25"/>
    <n v="40"/>
    <n v="275"/>
    <n v="12"/>
    <n v="12"/>
    <n v="12"/>
    <n v="20"/>
    <n v="12"/>
    <n v="12"/>
    <n v="10"/>
    <n v="10"/>
    <n v="10"/>
    <n v="10"/>
    <n v="10"/>
    <n v="10"/>
    <n v="140"/>
    <n v="0"/>
    <n v="0"/>
    <n v="10"/>
    <n v="10"/>
    <n v="10"/>
    <n v="10"/>
    <n v="10"/>
    <n v="10"/>
    <n v="10"/>
    <n v="10"/>
    <n v="10"/>
    <n v="10"/>
    <n v="100"/>
    <n v="0"/>
    <n v="0"/>
    <n v="20"/>
    <n v="0"/>
    <n v="0"/>
    <n v="20"/>
    <n v="0"/>
    <n v="0"/>
    <n v="20"/>
    <n v="0"/>
    <n v="0"/>
    <n v="40"/>
    <n v="100"/>
    <n v="945"/>
  </r>
  <r>
    <x v="2"/>
    <x v="16"/>
    <s v="TI/SI"/>
    <s v="Álisson Costa"/>
    <s v="TI/SI"/>
    <s v="Álisson Costa"/>
    <s v="DGE"/>
    <s v="TI03417"/>
    <m/>
    <s v="Sistema SAM"/>
    <s v="Construção e desenvolvimento do sistema SAM no ambiente SAP ECC."/>
    <s v="Atrasos nos procedimentos e processos das equipes nas áreas de negócio (engenharia); Multas pelo não atendimento dos compromissos obrigatórios dentro do prazo esperado pelos agentes governamentais."/>
    <m/>
    <n v="0"/>
    <n v="0"/>
    <n v="450"/>
    <n v="450"/>
    <n v="0"/>
    <n v="0"/>
    <n v="0"/>
    <n v="0"/>
    <n v="0"/>
    <n v="0"/>
    <n v="0"/>
    <n v="0"/>
    <n v="900"/>
    <n v="0"/>
    <n v="0"/>
    <n v="0"/>
    <n v="0"/>
    <n v="0"/>
    <n v="0"/>
    <n v="0"/>
    <n v="0"/>
    <n v="0"/>
    <n v="0"/>
    <n v="0"/>
    <n v="0"/>
    <n v="0"/>
    <n v="0"/>
    <n v="0"/>
    <n v="0"/>
    <n v="0"/>
    <n v="0"/>
    <n v="0"/>
    <n v="0"/>
    <n v="0"/>
    <n v="0"/>
    <n v="0"/>
    <n v="0"/>
    <n v="0"/>
    <n v="0"/>
    <n v="0"/>
    <n v="0"/>
    <n v="0"/>
    <n v="0"/>
    <n v="0"/>
    <n v="0"/>
    <n v="0"/>
    <n v="0"/>
    <n v="0"/>
    <n v="0"/>
    <n v="0"/>
    <n v="0"/>
    <n v="0"/>
    <n v="0"/>
    <n v="0"/>
    <n v="0"/>
    <n v="0"/>
    <n v="0"/>
    <n v="0"/>
    <n v="0"/>
    <n v="0"/>
    <n v="0"/>
    <n v="0"/>
    <n v="0"/>
    <n v="0"/>
    <n v="0"/>
    <n v="900"/>
  </r>
  <r>
    <x v="2"/>
    <x v="16"/>
    <s v="TI/SI"/>
    <s v="Álisson Costa"/>
    <s v="TI/SI"/>
    <s v="Álisson Costa"/>
    <s v="DDC"/>
    <s v="NA"/>
    <m/>
    <s v="Integração CIM - COD para falta de energia"/>
    <s v=" A integração do CIM com GDIS visa o registro e a criação notas para o restabelecimento da falta de energia na unidade consumidora"/>
    <s v="O registro do início de falta é auditado pela Aneel para apuração dos indicadores e calculo de compensações financeiras.  A Cemig fica sujeita a penalizações na auditoria de avaliação dos indicadores de qualidade  a Aneel quando existe discrepância no momento em que a Cemig tem conhecimento da falta de energia em relação ao registro no GDIS"/>
    <m/>
    <n v="0"/>
    <n v="0"/>
    <n v="0"/>
    <n v="0"/>
    <n v="0"/>
    <n v="0"/>
    <n v="0"/>
    <n v="0"/>
    <n v="0"/>
    <n v="0"/>
    <n v="0"/>
    <n v="0"/>
    <n v="0"/>
    <n v="0"/>
    <n v="0"/>
    <n v="0"/>
    <n v="0"/>
    <n v="0"/>
    <n v="0"/>
    <n v="0"/>
    <n v="0"/>
    <n v="0"/>
    <n v="0"/>
    <n v="0"/>
    <n v="0"/>
    <n v="0"/>
    <n v="0"/>
    <n v="0"/>
    <n v="0"/>
    <n v="0"/>
    <n v="0"/>
    <n v="0"/>
    <n v="0"/>
    <n v="0"/>
    <n v="0"/>
    <n v="0"/>
    <n v="0"/>
    <n v="0"/>
    <n v="0"/>
    <n v="0"/>
    <n v="0"/>
    <n v="0"/>
    <n v="50"/>
    <n v="0"/>
    <n v="100"/>
    <n v="0"/>
    <n v="0"/>
    <n v="100"/>
    <n v="0"/>
    <n v="0"/>
    <n v="200"/>
    <n v="450"/>
    <n v="50"/>
    <n v="50"/>
    <n v="50"/>
    <n v="100"/>
    <n v="100"/>
    <n v="100"/>
    <n v="0"/>
    <n v="0"/>
    <n v="0"/>
    <n v="0"/>
    <n v="0"/>
    <n v="0"/>
    <n v="450"/>
    <n v="900"/>
  </r>
  <r>
    <x v="2"/>
    <x v="16"/>
    <s v="CO"/>
    <s v="Roberto Proença"/>
    <s v="CO"/>
    <s v="Roberto Proença"/>
    <s v="DGE"/>
    <s v="NA"/>
    <m/>
    <s v="Sistema de Inteligência de Negócios de Distribuição "/>
    <s v="Criação de  ferramentas analíticas para disponibilização de informações gerenciais e estrategicas as áreas de Negocio da Distribuição"/>
    <s v="Incapacidade de análise de dados estratégicos da distribuição reduzindo as informações para decisões importantes para os ganhos de negócio da empresa."/>
    <m/>
    <n v="0"/>
    <n v="0"/>
    <n v="50"/>
    <n v="50"/>
    <n v="75"/>
    <n v="75"/>
    <n v="100"/>
    <n v="0"/>
    <n v="0"/>
    <n v="0"/>
    <n v="0"/>
    <n v="0"/>
    <n v="350"/>
    <n v="0"/>
    <n v="0"/>
    <n v="0"/>
    <n v="0"/>
    <n v="0"/>
    <n v="100"/>
    <n v="0"/>
    <n v="0"/>
    <n v="0"/>
    <n v="0"/>
    <n v="0"/>
    <n v="150"/>
    <n v="250"/>
    <n v="0"/>
    <n v="0"/>
    <n v="0"/>
    <n v="0"/>
    <n v="0"/>
    <n v="0"/>
    <n v="0"/>
    <n v="0"/>
    <n v="0"/>
    <n v="0"/>
    <n v="0"/>
    <n v="150"/>
    <n v="150"/>
    <n v="0"/>
    <n v="0"/>
    <n v="0"/>
    <n v="0"/>
    <n v="0"/>
    <n v="0"/>
    <n v="0"/>
    <n v="0"/>
    <n v="0"/>
    <n v="0"/>
    <n v="0"/>
    <n v="150"/>
    <n v="150"/>
    <n v="0"/>
    <n v="0"/>
    <n v="0"/>
    <n v="0"/>
    <n v="0"/>
    <n v="0"/>
    <n v="0"/>
    <n v="0"/>
    <n v="0"/>
    <n v="0"/>
    <n v="0"/>
    <n v="0"/>
    <n v="0"/>
    <n v="900"/>
  </r>
  <r>
    <x v="2"/>
    <x v="16"/>
    <s v="TI/TC"/>
    <s v="Roberto Sebastião"/>
    <s v="TI/TC"/>
    <s v="Roberto Sebastião"/>
    <s v="DGE"/>
    <s v="NA"/>
    <m/>
    <s v="Antivirus para 9500 estações de trabalho e servidores"/>
    <s v="Aquisição de licenciamento de _x000a_software Antivirus "/>
    <s v="Infecção de microcomputadores da Cemig, provocando indisponibiloidade e roubo de informações"/>
    <m/>
    <n v="0"/>
    <n v="0"/>
    <n v="0"/>
    <n v="0"/>
    <n v="0"/>
    <n v="0"/>
    <n v="0"/>
    <n v="0"/>
    <n v="0"/>
    <n v="0"/>
    <n v="0"/>
    <n v="0"/>
    <n v="0"/>
    <n v="0"/>
    <n v="0"/>
    <n v="0"/>
    <n v="0"/>
    <n v="0"/>
    <n v="0"/>
    <n v="0"/>
    <n v="0"/>
    <n v="0"/>
    <n v="0"/>
    <n v="0"/>
    <n v="0"/>
    <n v="0"/>
    <n v="0"/>
    <n v="0"/>
    <n v="900"/>
    <n v="0"/>
    <n v="0"/>
    <n v="0"/>
    <n v="0"/>
    <n v="0"/>
    <n v="0"/>
    <n v="0"/>
    <n v="0"/>
    <n v="0"/>
    <n v="900"/>
    <n v="0"/>
    <n v="0"/>
    <n v="0"/>
    <n v="0"/>
    <n v="0"/>
    <n v="0"/>
    <n v="0"/>
    <n v="0"/>
    <n v="0"/>
    <n v="0"/>
    <n v="0"/>
    <n v="0"/>
    <n v="0"/>
    <n v="0"/>
    <n v="0"/>
    <n v="0"/>
    <n v="0"/>
    <n v="0"/>
    <n v="0"/>
    <n v="0"/>
    <n v="0"/>
    <n v="0"/>
    <n v="0"/>
    <n v="0"/>
    <n v="0"/>
    <n v="0"/>
    <n v="900"/>
  </r>
  <r>
    <x v="2"/>
    <x v="16"/>
    <s v="TI/SI"/>
    <s v="Álisson Costa"/>
    <s v="TI/SI"/>
    <s v="Álisson Costa"/>
    <s v="DGE"/>
    <s v="TI04117"/>
    <m/>
    <s v="Aquisição Solução REINF"/>
    <s v="Aquisição da solução para atendimento à obrigação junto à RFB, relativa a Escrituração Fiscal Digital - REINF"/>
    <s v="Descumprimento de obrigações perante órgão federais."/>
    <m/>
    <n v="0"/>
    <n v="0"/>
    <n v="0"/>
    <n v="80"/>
    <n v="0"/>
    <n v="120"/>
    <n v="0"/>
    <n v="200"/>
    <n v="0"/>
    <n v="200"/>
    <n v="0"/>
    <n v="271"/>
    <n v="871"/>
    <n v="0"/>
    <n v="0"/>
    <n v="0"/>
    <n v="0"/>
    <n v="0"/>
    <n v="0"/>
    <n v="0"/>
    <n v="0"/>
    <n v="0"/>
    <n v="0"/>
    <n v="0"/>
    <n v="0"/>
    <n v="0"/>
    <n v="0"/>
    <n v="0"/>
    <n v="0"/>
    <n v="0"/>
    <n v="0"/>
    <n v="0"/>
    <n v="0"/>
    <n v="0"/>
    <n v="0"/>
    <n v="0"/>
    <n v="0"/>
    <n v="0"/>
    <n v="0"/>
    <n v="0"/>
    <n v="0"/>
    <n v="0"/>
    <n v="0"/>
    <n v="0"/>
    <n v="0"/>
    <n v="0"/>
    <n v="0"/>
    <n v="0"/>
    <n v="0"/>
    <n v="0"/>
    <n v="0"/>
    <n v="0"/>
    <n v="0"/>
    <n v="0"/>
    <n v="0"/>
    <n v="0"/>
    <n v="0"/>
    <n v="0"/>
    <n v="0"/>
    <n v="0"/>
    <n v="0"/>
    <n v="0"/>
    <n v="0"/>
    <n v="0"/>
    <n v="0"/>
    <n v="871"/>
  </r>
  <r>
    <x v="2"/>
    <x v="16"/>
    <s v="TI/SI"/>
    <s v="Álisson Costa"/>
    <s v="TI/SI"/>
    <s v="Álisson Costa"/>
    <s v="DGE"/>
    <s v="NA"/>
    <m/>
    <s v="Barramentos de Integração de Sistemas"/>
    <s v="Construção de barramentos de serviço para a integração e padronização de acessos às informações corporativas mais consumidas, usando o conceito SOA - Arquitetura Orientada a Serviços"/>
    <s v="Multiplicação de interfaces e duplicidade ou desencontro de informações"/>
    <m/>
    <n v="0"/>
    <n v="0"/>
    <n v="0"/>
    <n v="0"/>
    <n v="0"/>
    <n v="0"/>
    <n v="0"/>
    <n v="0"/>
    <n v="0"/>
    <n v="0"/>
    <n v="0"/>
    <n v="0"/>
    <n v="0"/>
    <n v="0"/>
    <n v="0"/>
    <n v="0"/>
    <n v="0"/>
    <n v="0"/>
    <n v="0"/>
    <n v="0"/>
    <n v="0"/>
    <n v="0"/>
    <n v="0"/>
    <n v="0"/>
    <n v="0"/>
    <n v="0"/>
    <n v="0"/>
    <n v="0"/>
    <n v="50"/>
    <n v="0"/>
    <n v="0"/>
    <n v="0"/>
    <n v="50"/>
    <n v="0"/>
    <n v="0"/>
    <n v="0"/>
    <n v="100"/>
    <n v="0"/>
    <n v="200"/>
    <n v="0"/>
    <n v="0"/>
    <n v="100"/>
    <n v="0"/>
    <n v="0"/>
    <n v="0"/>
    <n v="200"/>
    <n v="0"/>
    <n v="0"/>
    <n v="0"/>
    <n v="0"/>
    <n v="0"/>
    <n v="300"/>
    <n v="0"/>
    <n v="0"/>
    <n v="25"/>
    <n v="0"/>
    <n v="0"/>
    <n v="50"/>
    <n v="0"/>
    <n v="25"/>
    <n v="25"/>
    <n v="0"/>
    <n v="25"/>
    <n v="150"/>
    <n v="300"/>
    <n v="800"/>
  </r>
  <r>
    <x v="2"/>
    <x v="16"/>
    <s v="TI/TC"/>
    <s v="Roberto Sebastião"/>
    <s v="TI/TC"/>
    <s v="Roberto Sebastião"/>
    <s v="DGE"/>
    <s v="NA"/>
    <m/>
    <s v="Renovação softwares de gerência de rede Cisco"/>
    <s v="Softwares de Gerência de Rede Prime, ISE, DHCP, IPAM, MSE, Provision, APIC-EM, Call manager Cisco"/>
    <s v="Riscos de indisponibilidade de Rede por falta de gerência das soluções adotadas."/>
    <m/>
    <n v="0"/>
    <n v="0"/>
    <n v="0"/>
    <n v="0"/>
    <n v="0"/>
    <n v="0"/>
    <n v="0"/>
    <n v="0"/>
    <n v="0"/>
    <n v="0"/>
    <n v="0"/>
    <n v="172"/>
    <n v="172"/>
    <n v="0"/>
    <n v="0"/>
    <n v="0"/>
    <n v="0"/>
    <n v="0"/>
    <n v="0"/>
    <n v="0"/>
    <n v="0"/>
    <n v="0"/>
    <n v="0"/>
    <n v="0"/>
    <n v="0"/>
    <n v="0"/>
    <n v="0"/>
    <n v="0"/>
    <n v="296"/>
    <n v="0"/>
    <n v="0"/>
    <n v="0"/>
    <n v="0"/>
    <n v="0"/>
    <n v="0"/>
    <n v="0"/>
    <n v="0"/>
    <n v="0"/>
    <n v="296"/>
    <n v="0"/>
    <n v="0"/>
    <n v="0"/>
    <n v="0"/>
    <n v="0"/>
    <n v="0"/>
    <n v="0"/>
    <n v="0"/>
    <n v="0"/>
    <n v="0"/>
    <n v="0"/>
    <n v="0"/>
    <n v="0"/>
    <n v="0"/>
    <n v="0"/>
    <n v="296"/>
    <n v="0"/>
    <n v="0"/>
    <n v="0"/>
    <n v="0"/>
    <n v="0"/>
    <n v="0"/>
    <n v="0"/>
    <n v="0"/>
    <n v="0"/>
    <n v="296"/>
    <n v="764"/>
  </r>
  <r>
    <x v="2"/>
    <x v="16"/>
    <s v="TI/SI"/>
    <s v="Roberto Proença"/>
    <s v="TI/SI"/>
    <s v="Roberto Proença"/>
    <s v="DGE"/>
    <s v="NA"/>
    <m/>
    <s v="Barramento de Serviços G-DIS"/>
    <s v="O projeto refere-se à criação de um barramento de serviços para o Sistema G-DIS como SOA - Service Oriented Achitecture, conforme necessidade apontada pelo Programa Conexão - Implantação de sistemas em sinergia com outras empresas do Grupo Cemig."/>
    <s v="Perda de sinergia no compartilhamento de serviços; despadronização de fornecedores e tecnologias; piora no tempo de resposta e no processamento das requisições; perda na distribuição de carga de solicitações em outro ambiente computacional."/>
    <m/>
    <n v="0"/>
    <m/>
    <n v="72"/>
    <n v="50"/>
    <n v="50"/>
    <n v="50"/>
    <n v="50"/>
    <n v="50"/>
    <n v="50"/>
    <n v="50"/>
    <n v="50"/>
    <n v="28"/>
    <n v="500"/>
    <n v="0"/>
    <n v="0"/>
    <n v="0"/>
    <n v="0"/>
    <n v="0"/>
    <n v="0"/>
    <n v="150"/>
    <n v="100"/>
    <n v="0"/>
    <n v="0"/>
    <n v="0"/>
    <n v="0"/>
    <n v="250"/>
    <n v="0"/>
    <n v="0"/>
    <n v="0"/>
    <n v="0"/>
    <n v="0"/>
    <n v="0"/>
    <n v="0"/>
    <n v="0"/>
    <n v="0"/>
    <n v="0"/>
    <n v="0"/>
    <n v="0"/>
    <n v="0"/>
    <n v="0"/>
    <n v="0"/>
    <n v="0"/>
    <n v="0"/>
    <n v="0"/>
    <n v="0"/>
    <n v="0"/>
    <n v="0"/>
    <n v="0"/>
    <n v="0"/>
    <n v="0"/>
    <n v="0"/>
    <n v="0"/>
    <n v="0"/>
    <n v="0"/>
    <n v="0"/>
    <n v="0"/>
    <n v="0"/>
    <n v="0"/>
    <n v="0"/>
    <n v="0"/>
    <n v="0"/>
    <n v="0"/>
    <n v="0"/>
    <n v="0"/>
    <n v="0"/>
    <n v="750"/>
  </r>
  <r>
    <x v="2"/>
    <x v="16"/>
    <s v="TI/SI"/>
    <s v="Álisson Costa"/>
    <s v="TI/SI"/>
    <s v="Álisson Costa"/>
    <s v="DGE"/>
    <s v="TI01813"/>
    <m/>
    <s v="Projeto Implantação do e-Social"/>
    <s v="Este projeto visa ao provimento de solução no sistema SAP ERP para atender ao módulo e-Social (Sistema de escrituração fiscal digital das obrigações fiscais, previdenciárias e trabalhistas) instituído pelo Governo Federal com o Sistema Público de Escrituração Digital – SPED, através do Decreto nº 6.022/07 e alterado pelo Decreto nº 7.979/13."/>
    <s v="Não cumprimento das obrigações da Cemig perante o governo federal, evitando-se, dessa forma, o risco de multa e/ou penalidades ante a Secretaria da Receita Federal do Brasil (RFB), o Ministério do Trabalho e Emprego (MTE), o Instituto Nacional do Seguro Social (INSS), a Caixa Econômica Federal (CEF), o Conselho Curador do Fundo de Garantia por Tempo de Serviço (FGTS) e a Justiça do Trabalho."/>
    <m/>
    <n v="0"/>
    <m/>
    <n v="207"/>
    <n v="107"/>
    <n v="200"/>
    <n v="200"/>
    <s v="            -"/>
    <s v="            -"/>
    <s v="            -"/>
    <s v="            -"/>
    <s v="            -"/>
    <s v="            -"/>
    <n v="714"/>
    <n v="0"/>
    <n v="0"/>
    <n v="0"/>
    <n v="0"/>
    <n v="0"/>
    <n v="0"/>
    <n v="0"/>
    <n v="0"/>
    <n v="0"/>
    <n v="0"/>
    <n v="0"/>
    <n v="0"/>
    <n v="0"/>
    <n v="0"/>
    <n v="0"/>
    <n v="0"/>
    <n v="0"/>
    <n v="0"/>
    <n v="0"/>
    <n v="0"/>
    <n v="0"/>
    <n v="0"/>
    <n v="0"/>
    <n v="0"/>
    <n v="0"/>
    <n v="0"/>
    <n v="0"/>
    <n v="0"/>
    <n v="0"/>
    <n v="0"/>
    <n v="0"/>
    <n v="0"/>
    <n v="0"/>
    <n v="0"/>
    <n v="0"/>
    <n v="0"/>
    <n v="0"/>
    <n v="0"/>
    <n v="0"/>
    <n v="0"/>
    <n v="0"/>
    <n v="0"/>
    <n v="0"/>
    <n v="0"/>
    <n v="0"/>
    <n v="0"/>
    <n v="0"/>
    <n v="0"/>
    <n v="0"/>
    <n v="0"/>
    <n v="0"/>
    <n v="0"/>
    <n v="714"/>
  </r>
  <r>
    <x v="2"/>
    <x v="16"/>
    <s v="TI/SI"/>
    <s v="Álisson Costa"/>
    <s v="TI/SI"/>
    <s v="Álisson Costa"/>
    <s v="DGE"/>
    <s v="TI03117"/>
    <m/>
    <s v="Barramento Comercial (Canais de Atendimento Virtuais e Comunicação Bancária)"/>
    <s v="Desenvolvimento de um barramento de serviços comerciais usando a Arquitetura Orientada a Serviços - SOA"/>
    <s v="Respostas divergentes considerando um mesmo tipo de solicitação; Impacto no atendimento comercial da Cemig, pelo aumento do uso dos canais virtuais; Alto custo para manter interfaces replicadas e despadronizadas."/>
    <m/>
    <n v="0"/>
    <n v="0"/>
    <n v="54"/>
    <n v="0"/>
    <n v="0"/>
    <n v="54"/>
    <n v="0"/>
    <n v="0"/>
    <n v="54"/>
    <n v="0"/>
    <n v="0"/>
    <n v="54"/>
    <n v="216"/>
    <n v="0"/>
    <n v="0"/>
    <n v="36"/>
    <n v="0"/>
    <n v="0"/>
    <n v="36"/>
    <n v="0"/>
    <n v="0"/>
    <n v="36"/>
    <n v="0"/>
    <n v="0"/>
    <n v="36"/>
    <n v="144"/>
    <n v="0"/>
    <n v="8"/>
    <n v="10"/>
    <n v="10"/>
    <n v="10"/>
    <n v="10"/>
    <n v="10"/>
    <n v="10"/>
    <n v="10"/>
    <n v="10"/>
    <n v="10"/>
    <n v="10"/>
    <n v="108"/>
    <n v="0"/>
    <n v="0"/>
    <n v="10"/>
    <n v="10"/>
    <n v="10"/>
    <n v="10"/>
    <n v="10"/>
    <n v="10"/>
    <n v="10"/>
    <n v="10"/>
    <n v="10"/>
    <n v="10"/>
    <n v="100"/>
    <n v="0"/>
    <n v="0"/>
    <n v="10"/>
    <n v="10"/>
    <n v="10"/>
    <n v="10"/>
    <n v="10"/>
    <n v="10"/>
    <n v="10"/>
    <n v="10"/>
    <n v="10"/>
    <n v="10"/>
    <n v="100"/>
    <n v="668"/>
  </r>
  <r>
    <x v="2"/>
    <x v="16"/>
    <s v="TI/IO"/>
    <s v="Carlos Araújo"/>
    <s v="TI/IO"/>
    <s v="Carlos Araújo"/>
    <s v="DGE"/>
    <s v="NA"/>
    <m/>
    <s v="Licenciamento IBM Sterling_x000a_"/>
    <s v="Licenciamento IBM Sterling_x000a_"/>
    <s v="-"/>
    <m/>
    <n v="0"/>
    <n v="0"/>
    <n v="0"/>
    <n v="0"/>
    <n v="0"/>
    <n v="0"/>
    <n v="0"/>
    <n v="0"/>
    <n v="0"/>
    <n v="0"/>
    <n v="0"/>
    <n v="0"/>
    <n v="0"/>
    <n v="0"/>
    <n v="0"/>
    <n v="0"/>
    <n v="0"/>
    <n v="0"/>
    <n v="0"/>
    <n v="0"/>
    <n v="0"/>
    <n v="0"/>
    <n v="0"/>
    <n v="0"/>
    <n v="650"/>
    <n v="650"/>
    <n v="0"/>
    <n v="0"/>
    <n v="0"/>
    <n v="0"/>
    <n v="0"/>
    <n v="0"/>
    <n v="0"/>
    <n v="0"/>
    <n v="0"/>
    <n v="0"/>
    <n v="0"/>
    <n v="0"/>
    <n v="0"/>
    <n v="0"/>
    <n v="0"/>
    <n v="0"/>
    <n v="0"/>
    <n v="0"/>
    <n v="0"/>
    <n v="0"/>
    <n v="0"/>
    <n v="0"/>
    <n v="0"/>
    <n v="0"/>
    <n v="0"/>
    <n v="0"/>
    <n v="0"/>
    <n v="0"/>
    <n v="0"/>
    <n v="0"/>
    <n v="0"/>
    <n v="0"/>
    <n v="0"/>
    <n v="0"/>
    <n v="0"/>
    <n v="0"/>
    <n v="0"/>
    <n v="0"/>
    <n v="0"/>
    <n v="650"/>
  </r>
  <r>
    <x v="2"/>
    <x v="16"/>
    <s v="TI/IO"/>
    <s v="Marcus Souto"/>
    <s v="TI/IO"/>
    <s v="Marcus Souto"/>
    <s v="DGE"/>
    <s v="NA"/>
    <m/>
    <s v="Licenciamento Microsoft (TrueUp Microsoft 2013)"/>
    <s v="Renovação do contrato de licenciamento de software que contempla Windows Server, Office, etc (2015). Para os demais anos, atendimento às demandas de novos projetos"/>
    <s v="-"/>
    <m/>
    <n v="0"/>
    <n v="0"/>
    <n v="0"/>
    <n v="0"/>
    <n v="0"/>
    <n v="0"/>
    <n v="0"/>
    <n v="0"/>
    <n v="0"/>
    <n v="0"/>
    <n v="0"/>
    <n v="0"/>
    <n v="0"/>
    <n v="0"/>
    <n v="0"/>
    <n v="0"/>
    <n v="0"/>
    <n v="0"/>
    <n v="0"/>
    <n v="0"/>
    <n v="0"/>
    <n v="0"/>
    <n v="0"/>
    <n v="0"/>
    <n v="650"/>
    <n v="650"/>
    <n v="0"/>
    <n v="0"/>
    <n v="0"/>
    <n v="0"/>
    <n v="0"/>
    <n v="0"/>
    <n v="0"/>
    <n v="0"/>
    <n v="0"/>
    <n v="0"/>
    <n v="0"/>
    <n v="0"/>
    <n v="0"/>
    <n v="0"/>
    <n v="0"/>
    <n v="0"/>
    <n v="0"/>
    <n v="0"/>
    <n v="0"/>
    <n v="0"/>
    <n v="0"/>
    <n v="0"/>
    <n v="0"/>
    <n v="0"/>
    <n v="0"/>
    <n v="0"/>
    <n v="0"/>
    <n v="0"/>
    <n v="0"/>
    <n v="0"/>
    <n v="0"/>
    <n v="0"/>
    <n v="0"/>
    <n v="0"/>
    <n v="0"/>
    <n v="0"/>
    <n v="0"/>
    <n v="0"/>
    <n v="0"/>
    <n v="650"/>
  </r>
  <r>
    <x v="2"/>
    <x v="16"/>
    <s v="TI/SI"/>
    <s v="Álisson Costa"/>
    <s v="TI/SI"/>
    <s v="Álisson Costa"/>
    <s v="DGE"/>
    <s v="TI02817"/>
    <m/>
    <s v="Análise e Desenvolvimento Sistema Retrocálculo"/>
    <s v="Contratação dos serviços de desenvolvimento nos ambientes SAP ECC e SAP CCS."/>
    <s v=" Atrasos nos procedimentos e processos das equipes nas áreas de negócio (engenharia e recursos humanos); Multas pelo não atendimento dos compromissos obrigatórios dentro do prazo esperado pelos agentes governamentais."/>
    <m/>
    <n v="0"/>
    <m/>
    <n v="600"/>
    <n v="0"/>
    <n v="0"/>
    <n v="0"/>
    <n v="0"/>
    <n v="0"/>
    <n v="0"/>
    <n v="0"/>
    <n v="0"/>
    <n v="0"/>
    <n v="600"/>
    <n v="0"/>
    <n v="0"/>
    <n v="0"/>
    <n v="0"/>
    <n v="0"/>
    <n v="0"/>
    <n v="0"/>
    <n v="0"/>
    <n v="0"/>
    <n v="0"/>
    <n v="0"/>
    <n v="0"/>
    <n v="0"/>
    <n v="0"/>
    <n v="0"/>
    <n v="0"/>
    <n v="0"/>
    <n v="0"/>
    <n v="0"/>
    <n v="0"/>
    <n v="0"/>
    <n v="0"/>
    <n v="0"/>
    <n v="0"/>
    <n v="0"/>
    <n v="0"/>
    <n v="0"/>
    <n v="0"/>
    <n v="0"/>
    <n v="0"/>
    <n v="0"/>
    <n v="0"/>
    <n v="0"/>
    <n v="0"/>
    <n v="0"/>
    <n v="0"/>
    <n v="0"/>
    <n v="0"/>
    <n v="0"/>
    <n v="0"/>
    <n v="0"/>
    <n v="0"/>
    <n v="0"/>
    <n v="0"/>
    <n v="0"/>
    <n v="0"/>
    <n v="0"/>
    <n v="0"/>
    <n v="0"/>
    <n v="0"/>
    <n v="0"/>
    <n v="0"/>
    <n v="600"/>
  </r>
  <r>
    <x v="2"/>
    <x v="16"/>
    <s v="TI/SI"/>
    <s v="Álisson Costa"/>
    <s v="TI/SI"/>
    <s v="Álisson Costa"/>
    <s v="DGE"/>
    <s v="NA"/>
    <m/>
    <s v="Aquisição da plataforma de geoprocessamento da ESRI na modalidade ELA"/>
    <s v="Contratação do licenciamento, suporte e atualização de versões dos produtos ESRI, prover as equipes de serviços de campo da Cemig D com software para gestão execução das atividades, atender as demandas de diversos projetos de P&amp;D com as ferramentas de geoprocessamento especificas, fornecer software para as equipes de espansão e operação da Cemig D."/>
    <s v="Uso de software não adequado para a geração de informaçãoes ao órgão regulador"/>
    <m/>
    <n v="0"/>
    <n v="0"/>
    <n v="0"/>
    <n v="0"/>
    <n v="0"/>
    <n v="0"/>
    <n v="0"/>
    <n v="0"/>
    <n v="0"/>
    <n v="0"/>
    <n v="0"/>
    <n v="0"/>
    <n v="0"/>
    <n v="0"/>
    <n v="0"/>
    <n v="0"/>
    <n v="0"/>
    <n v="0"/>
    <n v="0"/>
    <n v="0"/>
    <n v="0"/>
    <n v="0"/>
    <n v="0"/>
    <n v="300"/>
    <n v="0"/>
    <n v="300"/>
    <n v="0"/>
    <n v="0"/>
    <n v="0"/>
    <n v="0"/>
    <n v="0"/>
    <n v="0"/>
    <n v="0"/>
    <n v="0"/>
    <n v="0"/>
    <n v="0"/>
    <n v="0"/>
    <n v="0"/>
    <n v="0"/>
    <n v="0"/>
    <n v="0"/>
    <n v="0"/>
    <n v="0"/>
    <n v="0"/>
    <n v="0"/>
    <n v="0"/>
    <n v="0"/>
    <n v="0"/>
    <n v="0"/>
    <n v="0"/>
    <n v="0"/>
    <n v="0"/>
    <n v="0"/>
    <n v="0"/>
    <n v="0"/>
    <n v="0"/>
    <n v="0"/>
    <n v="0"/>
    <n v="0"/>
    <n v="0"/>
    <n v="0"/>
    <n v="0"/>
    <n v="300"/>
    <n v="0"/>
    <n v="300"/>
    <n v="600"/>
  </r>
  <r>
    <x v="2"/>
    <x v="16"/>
    <s v="TI/SI"/>
    <s v="Álisson Costa"/>
    <s v="TI/SI"/>
    <s v="Álisson Costa"/>
    <s v="DGE"/>
    <s v="NA"/>
    <m/>
    <s v="Upgrade do Sistema FROTA"/>
    <s v="Atualização tecnológica do sistema de gestão de Frota da Cemig, que está em uso desde 2004, muito obsoleto e defasado em relação ao processo de negócio. "/>
    <s v="Paralisação das funcionalidades do sistema, em função do longo tempo de sua existência."/>
    <m/>
    <n v="0"/>
    <n v="0"/>
    <n v="0"/>
    <n v="0"/>
    <n v="0"/>
    <n v="0"/>
    <n v="0"/>
    <n v="0"/>
    <n v="0"/>
    <n v="0"/>
    <n v="0"/>
    <n v="0"/>
    <n v="0"/>
    <n v="0"/>
    <n v="0"/>
    <n v="0"/>
    <n v="0"/>
    <n v="0"/>
    <n v="0"/>
    <n v="0"/>
    <n v="0"/>
    <n v="150"/>
    <n v="0"/>
    <n v="0"/>
    <n v="150"/>
    <n v="300"/>
    <n v="0"/>
    <n v="0"/>
    <n v="0"/>
    <n v="100"/>
    <n v="0"/>
    <n v="0"/>
    <n v="0"/>
    <n v="100"/>
    <n v="0"/>
    <n v="0"/>
    <n v="0"/>
    <n v="100"/>
    <n v="300"/>
    <n v="0"/>
    <n v="0"/>
    <n v="0"/>
    <n v="0"/>
    <n v="0"/>
    <n v="0"/>
    <n v="0"/>
    <n v="0"/>
    <n v="0"/>
    <n v="0"/>
    <n v="0"/>
    <n v="0"/>
    <n v="0"/>
    <n v="0"/>
    <n v="0"/>
    <n v="0"/>
    <n v="0"/>
    <n v="0"/>
    <n v="0"/>
    <n v="0"/>
    <n v="0"/>
    <n v="0"/>
    <n v="0"/>
    <n v="0"/>
    <n v="0"/>
    <n v="0"/>
    <n v="600"/>
  </r>
  <r>
    <x v="2"/>
    <x v="16"/>
    <s v="TI/SI"/>
    <s v="Álisson Costa"/>
    <s v="TI/SI"/>
    <s v="Álisson Costa"/>
    <s v="DGE"/>
    <s v=" NA"/>
    <m/>
    <s v="Reimplantação do HR (Back to Standard)"/>
    <m/>
    <m/>
    <m/>
    <n v="0"/>
    <n v="0"/>
    <n v="0"/>
    <n v="0"/>
    <n v="0"/>
    <n v="0"/>
    <n v="0"/>
    <n v="0"/>
    <n v="0"/>
    <n v="0"/>
    <n v="0"/>
    <n v="300"/>
    <n v="300"/>
    <n v="0"/>
    <n v="0"/>
    <n v="0"/>
    <n v="0"/>
    <n v="0"/>
    <n v="0"/>
    <n v="300"/>
    <n v="0"/>
    <n v="0"/>
    <n v="0"/>
    <n v="0"/>
    <n v="0"/>
    <n v="300"/>
    <n v="0"/>
    <n v="0"/>
    <n v="0"/>
    <n v="0"/>
    <n v="0"/>
    <n v="0"/>
    <n v="0"/>
    <n v="0"/>
    <n v="0"/>
    <n v="0"/>
    <n v="0"/>
    <n v="0"/>
    <n v="0"/>
    <n v="0"/>
    <n v="0"/>
    <n v="0"/>
    <n v="0"/>
    <n v="0"/>
    <n v="0"/>
    <n v="0"/>
    <n v="0"/>
    <n v="0"/>
    <n v="0"/>
    <n v="0"/>
    <n v="0"/>
    <n v="0"/>
    <n v="0"/>
    <n v="0"/>
    <n v="0"/>
    <n v="0"/>
    <n v="0"/>
    <n v="0"/>
    <n v="0"/>
    <n v="0"/>
    <n v="0"/>
    <n v="0"/>
    <n v="0"/>
    <n v="0"/>
    <n v="0"/>
    <n v="600"/>
  </r>
  <r>
    <x v="2"/>
    <x v="16"/>
    <s v="TI/SI"/>
    <s v="Álisson Costa"/>
    <s v="TI/SI"/>
    <s v="Álisson Costa"/>
    <s v="DGE"/>
    <s v="NA"/>
    <m/>
    <s v="Migração Ponto Negativo para Positivo (SAP HR)"/>
    <m/>
    <m/>
    <m/>
    <n v="0"/>
    <n v="0"/>
    <n v="0"/>
    <n v="0"/>
    <n v="0"/>
    <n v="0"/>
    <n v="0"/>
    <n v="0"/>
    <n v="0"/>
    <n v="0"/>
    <n v="0"/>
    <n v="300"/>
    <n v="300"/>
    <n v="0"/>
    <n v="0"/>
    <n v="0"/>
    <n v="0"/>
    <n v="0"/>
    <n v="0"/>
    <n v="300"/>
    <n v="0"/>
    <n v="0"/>
    <n v="0"/>
    <n v="0"/>
    <n v="0"/>
    <n v="300"/>
    <n v="0"/>
    <n v="0"/>
    <n v="0"/>
    <n v="0"/>
    <n v="0"/>
    <n v="0"/>
    <n v="0"/>
    <n v="0"/>
    <n v="0"/>
    <n v="0"/>
    <n v="0"/>
    <n v="0"/>
    <n v="0"/>
    <n v="0"/>
    <n v="0"/>
    <n v="0"/>
    <n v="0"/>
    <n v="0"/>
    <n v="0"/>
    <n v="0"/>
    <n v="0"/>
    <n v="0"/>
    <n v="0"/>
    <n v="0"/>
    <n v="0"/>
    <n v="0"/>
    <n v="0"/>
    <n v="0"/>
    <n v="0"/>
    <n v="0"/>
    <n v="0"/>
    <n v="0"/>
    <n v="0"/>
    <n v="0"/>
    <n v="0"/>
    <n v="0"/>
    <n v="0"/>
    <n v="0"/>
    <n v="0"/>
    <n v="600"/>
  </r>
  <r>
    <x v="2"/>
    <x v="16"/>
    <s v="TI/SI"/>
    <s v="Álisson Costa"/>
    <s v="TI/SI"/>
    <s v="Álisson Costa"/>
    <s v="DGE"/>
    <s v="NA"/>
    <m/>
    <s v="Aquisição de Licenças QlikView"/>
    <s v="Aquisição de novas licenças do softare de painéis de informação - QlikView"/>
    <s v="Falta de licenças para atendimento das áreas solicitantes de painéis de informação."/>
    <m/>
    <n v="0"/>
    <n v="0"/>
    <n v="0"/>
    <n v="0"/>
    <n v="0"/>
    <n v="0"/>
    <n v="0"/>
    <n v="0"/>
    <n v="0"/>
    <n v="0"/>
    <n v="0"/>
    <n v="0"/>
    <n v="0"/>
    <n v="0"/>
    <n v="0"/>
    <n v="0"/>
    <n v="0"/>
    <n v="0"/>
    <n v="0"/>
    <n v="0"/>
    <n v="0"/>
    <n v="0"/>
    <n v="0"/>
    <n v="0"/>
    <n v="0"/>
    <n v="0"/>
    <n v="0"/>
    <n v="0"/>
    <n v="0"/>
    <n v="0"/>
    <n v="0"/>
    <n v="0"/>
    <n v="600"/>
    <n v="0"/>
    <n v="0"/>
    <n v="0"/>
    <n v="0"/>
    <n v="0"/>
    <n v="600"/>
    <n v="0"/>
    <n v="0"/>
    <n v="0"/>
    <n v="0"/>
    <n v="0"/>
    <n v="0"/>
    <n v="0"/>
    <n v="0"/>
    <n v="0"/>
    <n v="0"/>
    <n v="0"/>
    <n v="0"/>
    <n v="0"/>
    <n v="0"/>
    <n v="0"/>
    <n v="0"/>
    <n v="0"/>
    <n v="0"/>
    <n v="0"/>
    <n v="0"/>
    <n v="0"/>
    <n v="0"/>
    <n v="0"/>
    <n v="0"/>
    <n v="0"/>
    <n v="0"/>
    <n v="600"/>
  </r>
  <r>
    <x v="2"/>
    <x v="16"/>
    <s v="TI/SI"/>
    <s v="Álisson Costa"/>
    <s v="TI/SI"/>
    <s v="Álisson Costa"/>
    <s v="DGE"/>
    <s v="NA"/>
    <m/>
    <s v="Sistema de Gestão de Leituras - SGL"/>
    <s v="Construção do módulo SGL-WEB"/>
    <m/>
    <m/>
    <n v="0"/>
    <n v="0"/>
    <n v="0"/>
    <n v="0"/>
    <n v="0"/>
    <n v="0"/>
    <n v="0"/>
    <n v="0"/>
    <n v="0"/>
    <n v="0"/>
    <n v="0"/>
    <n v="0"/>
    <n v="0"/>
    <n v="0"/>
    <n v="15"/>
    <n v="0"/>
    <n v="15"/>
    <n v="0"/>
    <n v="20"/>
    <n v="0"/>
    <n v="30"/>
    <n v="0"/>
    <n v="15"/>
    <n v="0"/>
    <n v="25"/>
    <n v="120"/>
    <n v="0"/>
    <n v="0"/>
    <n v="20"/>
    <n v="0"/>
    <n v="0"/>
    <n v="20"/>
    <n v="0"/>
    <n v="30"/>
    <n v="0"/>
    <n v="0"/>
    <n v="0"/>
    <n v="50"/>
    <n v="120"/>
    <n v="0"/>
    <n v="0"/>
    <n v="20"/>
    <n v="0"/>
    <n v="0"/>
    <n v="20"/>
    <n v="0"/>
    <n v="30"/>
    <n v="0"/>
    <n v="0"/>
    <n v="25"/>
    <n v="50"/>
    <n v="145"/>
    <n v="0"/>
    <n v="0"/>
    <n v="20"/>
    <n v="0"/>
    <n v="0"/>
    <n v="20"/>
    <n v="0"/>
    <n v="30"/>
    <n v="0"/>
    <n v="0"/>
    <n v="25"/>
    <n v="50.6"/>
    <n v="145.6"/>
    <n v="530.6"/>
  </r>
  <r>
    <x v="2"/>
    <x v="16"/>
    <s v="TI/SI"/>
    <s v="Álisson Costa"/>
    <s v="TI/SI"/>
    <s v="Álisson Costa"/>
    <s v="DDC"/>
    <s v="NA"/>
    <m/>
    <s v="Sistema Nix"/>
    <s v="Aquisição e implantação de sistema Solução Inteligente para Estudos de Proteção de Sistemas de Distribuição de Energia Elétrica"/>
    <s v="A Cemig tem plano de investimento nos próximos anos para aplicação  de religadores em cumprimento a ações pactuadas no Plano de Resultados da Aneel visando melhoria do DEC. O não atendimento das  ações pode acarretar penalizações com reflexo inclusive no contrato de concessão"/>
    <m/>
    <n v="0"/>
    <n v="0"/>
    <n v="0"/>
    <n v="0"/>
    <n v="0"/>
    <n v="500"/>
    <n v="0"/>
    <n v="0"/>
    <n v="0"/>
    <n v="0"/>
    <n v="0"/>
    <n v="0"/>
    <n v="500"/>
    <n v="0"/>
    <n v="0"/>
    <n v="0"/>
    <n v="0"/>
    <n v="0"/>
    <n v="0"/>
    <n v="0"/>
    <n v="0"/>
    <n v="0"/>
    <n v="0"/>
    <n v="0"/>
    <n v="0"/>
    <n v="0"/>
    <n v="0"/>
    <n v="0"/>
    <n v="0"/>
    <n v="0"/>
    <n v="0"/>
    <n v="0"/>
    <n v="0"/>
    <n v="0"/>
    <n v="0"/>
    <n v="0"/>
    <n v="0"/>
    <n v="0"/>
    <n v="0"/>
    <n v="0"/>
    <n v="0"/>
    <n v="0"/>
    <n v="0"/>
    <n v="0"/>
    <n v="0"/>
    <n v="0"/>
    <n v="0"/>
    <n v="0"/>
    <n v="0"/>
    <n v="0"/>
    <n v="0"/>
    <n v="0"/>
    <n v="0"/>
    <n v="0"/>
    <n v="0"/>
    <n v="0"/>
    <n v="0"/>
    <n v="0"/>
    <n v="0"/>
    <n v="0"/>
    <n v="0"/>
    <n v="0"/>
    <n v="0"/>
    <n v="0"/>
    <n v="0"/>
    <n v="500"/>
  </r>
  <r>
    <x v="2"/>
    <x v="16"/>
    <s v="TI/SI"/>
    <s v="Álisson Costa"/>
    <s v="TI/SI"/>
    <s v="Álisson Costa"/>
    <s v="DDC"/>
    <s v="NA"/>
    <m/>
    <s v="Sistema de gestão e monitoramento  da integração de comunicação do sistema SCADA"/>
    <s v="Aquisição de sistema de gestão e monitoramento  da integração de comunicação do sistema SCADA"/>
    <s v=" Elevação da indisponibilidade do telecontrole das SEs com forte impacto na operação do sistema elétrico e  degradação dos indicadores de qualidade, dentre eles o DEC. "/>
    <m/>
    <n v="0"/>
    <n v="0"/>
    <n v="0"/>
    <n v="0"/>
    <n v="0"/>
    <n v="300"/>
    <n v="0"/>
    <n v="0"/>
    <n v="0"/>
    <n v="0"/>
    <n v="0"/>
    <n v="0"/>
    <n v="300"/>
    <n v="0"/>
    <n v="0"/>
    <n v="0"/>
    <n v="0"/>
    <n v="0"/>
    <n v="0"/>
    <n v="0"/>
    <n v="0"/>
    <n v="0"/>
    <n v="0"/>
    <n v="0"/>
    <n v="200"/>
    <n v="200"/>
    <n v="0"/>
    <n v="0"/>
    <n v="0"/>
    <n v="0"/>
    <n v="0"/>
    <n v="0"/>
    <n v="0"/>
    <n v="0"/>
    <n v="0"/>
    <n v="0"/>
    <n v="0"/>
    <n v="0"/>
    <n v="0"/>
    <n v="0"/>
    <n v="0"/>
    <n v="0"/>
    <n v="0"/>
    <n v="0"/>
    <n v="0"/>
    <n v="0"/>
    <n v="0"/>
    <n v="0"/>
    <n v="0"/>
    <n v="0"/>
    <n v="0"/>
    <n v="0"/>
    <n v="0"/>
    <n v="0"/>
    <n v="0"/>
    <n v="0"/>
    <n v="0"/>
    <n v="0"/>
    <n v="0"/>
    <n v="0"/>
    <n v="0"/>
    <n v="0"/>
    <n v="0"/>
    <n v="0"/>
    <n v="0"/>
    <n v="500"/>
  </r>
  <r>
    <x v="2"/>
    <x v="16"/>
    <s v="TI/SI"/>
    <s v="Álisson Costa"/>
    <s v="TI/SI"/>
    <s v="Álisson Costa"/>
    <s v="DGE"/>
    <s v="NA"/>
    <m/>
    <s v="Revisão simplificada do SGO"/>
    <s v="Este projeto atende a demanda para a revisão do Sistema de Gestão de Obras – SGO, que requer melhorias evolutivas desde sua implantação."/>
    <s v="Dificuldade para a gestão das obras e empreendimentos da Distribuidora; em ausência de uma revisão na modelagem de dados do sistema atual; e em baixa performance da customização, com geração de relatórios de análise inadequados. "/>
    <m/>
    <n v="0"/>
    <n v="0"/>
    <n v="0"/>
    <n v="0"/>
    <n v="0"/>
    <n v="0"/>
    <n v="0"/>
    <n v="0"/>
    <n v="0"/>
    <n v="0"/>
    <n v="0"/>
    <n v="0"/>
    <n v="0"/>
    <n v="0"/>
    <n v="0"/>
    <n v="0"/>
    <n v="0"/>
    <n v="0"/>
    <n v="0"/>
    <n v="0"/>
    <n v="0"/>
    <n v="0"/>
    <n v="0"/>
    <n v="0"/>
    <n v="0"/>
    <n v="0"/>
    <n v="0"/>
    <n v="0"/>
    <n v="50"/>
    <n v="0"/>
    <n v="0"/>
    <n v="100"/>
    <n v="0"/>
    <n v="50"/>
    <n v="100"/>
    <n v="0"/>
    <n v="50"/>
    <n v="150"/>
    <n v="500"/>
    <n v="0"/>
    <n v="0"/>
    <n v="0"/>
    <n v="0"/>
    <n v="0"/>
    <n v="0"/>
    <n v="0"/>
    <n v="0"/>
    <n v="0"/>
    <n v="0"/>
    <n v="0"/>
    <n v="0"/>
    <n v="0"/>
    <n v="0"/>
    <n v="0"/>
    <n v="0"/>
    <n v="0"/>
    <n v="0"/>
    <n v="0"/>
    <n v="0"/>
    <n v="0"/>
    <n v="0"/>
    <n v="0"/>
    <n v="0"/>
    <n v="0"/>
    <n v="0"/>
    <n v="500"/>
  </r>
  <r>
    <x v="2"/>
    <x v="16"/>
    <s v="TI/TC"/>
    <s v="Francisco Elson"/>
    <s v="TI/TC"/>
    <s v="Francisco Elson"/>
    <s v="DGE"/>
    <s v="NA"/>
    <m/>
    <s v="Aquisição de software específicos para estudos de enlace e cobertura"/>
    <s v="-"/>
    <s v="-"/>
    <m/>
    <n v="0"/>
    <n v="0"/>
    <n v="0"/>
    <n v="0"/>
    <n v="0"/>
    <n v="0"/>
    <n v="0"/>
    <n v="0"/>
    <n v="0"/>
    <n v="0"/>
    <n v="0"/>
    <n v="0"/>
    <n v="0"/>
    <n v="0"/>
    <n v="0"/>
    <n v="0"/>
    <n v="0"/>
    <n v="0"/>
    <n v="0"/>
    <n v="0"/>
    <n v="0"/>
    <n v="0"/>
    <n v="0"/>
    <n v="250"/>
    <n v="0"/>
    <n v="250"/>
    <n v="0"/>
    <n v="0"/>
    <n v="0"/>
    <n v="0"/>
    <n v="0"/>
    <n v="0"/>
    <n v="0"/>
    <n v="0"/>
    <n v="0"/>
    <n v="0"/>
    <n v="250"/>
    <n v="0"/>
    <n v="250"/>
    <n v="0"/>
    <n v="0"/>
    <n v="0"/>
    <n v="0"/>
    <n v="0"/>
    <n v="0"/>
    <n v="0"/>
    <n v="0"/>
    <n v="0"/>
    <n v="0"/>
    <n v="0"/>
    <n v="0"/>
    <n v="0"/>
    <n v="0"/>
    <n v="0"/>
    <n v="0"/>
    <n v="0"/>
    <n v="0"/>
    <n v="0"/>
    <n v="0"/>
    <n v="0"/>
    <n v="0"/>
    <n v="0"/>
    <n v="0"/>
    <n v="0"/>
    <n v="0"/>
    <n v="500"/>
  </r>
  <r>
    <x v="2"/>
    <x v="16"/>
    <s v="CO"/>
    <s v="Roberto Proença"/>
    <s v="CO"/>
    <s v="Roberto Proença"/>
    <s v="DGE"/>
    <s v="TI02516"/>
    <m/>
    <s v="Sistema de Gestão de Árvores - GDIS AR"/>
    <s v="Adequação do GeoArvores e adequação à arquitetura GDIS em novo módulo integrado. Construção do processo de inspeção de árvores com registro de podas e limpeza de faixa, manutenção dos dados de árvores, incorporação do P&amp;D509, integração com o processo de manutenção."/>
    <s v="Não efetuar gestão e priorização de podas e limpezas de faixa de maneira eficiente incorrendo em riscos de utilização de orçamento disponível de forma empírica e pouco eficaz."/>
    <m/>
    <n v="0"/>
    <m/>
    <n v="50"/>
    <n v="25"/>
    <n v="50"/>
    <n v="50"/>
    <n v="25"/>
    <n v="25"/>
    <n v="50"/>
    <n v="50"/>
    <n v="50"/>
    <n v="74"/>
    <n v="449"/>
    <n v="0"/>
    <n v="0"/>
    <n v="0"/>
    <n v="0"/>
    <n v="0"/>
    <n v="0"/>
    <n v="0"/>
    <n v="0"/>
    <n v="0"/>
    <n v="0"/>
    <n v="0"/>
    <n v="0"/>
    <n v="0"/>
    <n v="0"/>
    <n v="0"/>
    <n v="0"/>
    <n v="0"/>
    <n v="0"/>
    <n v="0"/>
    <n v="0"/>
    <n v="0"/>
    <n v="0"/>
    <n v="0"/>
    <n v="0"/>
    <n v="0"/>
    <n v="0"/>
    <n v="0"/>
    <n v="0"/>
    <n v="0"/>
    <n v="0"/>
    <n v="0"/>
    <n v="0"/>
    <n v="0"/>
    <n v="0"/>
    <n v="0"/>
    <n v="0"/>
    <n v="0"/>
    <n v="0"/>
    <n v="0"/>
    <n v="0"/>
    <n v="0"/>
    <n v="0"/>
    <n v="0"/>
    <n v="0"/>
    <n v="0"/>
    <n v="0"/>
    <n v="0"/>
    <n v="0"/>
    <n v="0"/>
    <n v="0"/>
    <n v="0"/>
    <n v="0"/>
    <n v="449"/>
  </r>
  <r>
    <x v="2"/>
    <x v="16"/>
    <s v="TI/SI"/>
    <s v="Álisson Costa"/>
    <s v="TI/SI"/>
    <s v="Álisson Costa"/>
    <s v="DGE"/>
    <s v="TI03617"/>
    <m/>
    <s v="Desenvolvimento do Sistema de Recuperação de Perdas Comerciais"/>
    <s v="Construção de um sistema para a prevenção e recuperação de perdas comerciais."/>
    <s v="Crescimento das perdas comerciais que impactam a receita; Diminuição da arrecadação."/>
    <m/>
    <n v="0"/>
    <n v="0"/>
    <n v="61.8"/>
    <n v="0"/>
    <n v="0"/>
    <n v="61.8"/>
    <n v="0"/>
    <n v="0"/>
    <n v="61.8"/>
    <n v="0"/>
    <n v="0"/>
    <n v="61.8"/>
    <n v="247.2"/>
    <n v="0"/>
    <n v="0"/>
    <n v="92.7"/>
    <n v="0"/>
    <n v="0"/>
    <n v="92.7"/>
    <n v="0"/>
    <n v="0"/>
    <n v="0"/>
    <n v="0"/>
    <n v="0"/>
    <n v="0"/>
    <n v="185.4"/>
    <n v="0"/>
    <n v="0"/>
    <n v="0"/>
    <n v="0"/>
    <n v="0"/>
    <n v="0"/>
    <n v="0"/>
    <n v="0"/>
    <n v="0"/>
    <n v="0"/>
    <n v="0"/>
    <n v="0"/>
    <n v="0"/>
    <n v="0"/>
    <n v="0"/>
    <n v="0"/>
    <n v="0"/>
    <n v="0"/>
    <n v="0"/>
    <n v="0"/>
    <n v="0"/>
    <n v="0"/>
    <n v="0"/>
    <n v="0"/>
    <n v="0"/>
    <n v="0"/>
    <n v="0"/>
    <n v="0"/>
    <n v="0"/>
    <n v="0"/>
    <n v="0"/>
    <n v="0"/>
    <n v="0"/>
    <n v="0"/>
    <n v="0"/>
    <n v="0"/>
    <n v="0"/>
    <n v="0"/>
    <n v="0"/>
    <n v="432.6"/>
  </r>
  <r>
    <x v="2"/>
    <x v="16"/>
    <s v="TI/SI"/>
    <s v="Álisson Costa"/>
    <s v="TI/SI"/>
    <s v="Álisson Costa"/>
    <s v="DGE"/>
    <s v="TI03317"/>
    <m/>
    <s v="Novo Sistema de Controle de Documentos Regulatórios"/>
    <s v="Substituição do sistema Condor - Controle de Documentos Regulatórios."/>
    <s v="Ocorrência de falhas na operação e na gestão do sistema; Impacto no processo de envio e recepção de documentos."/>
    <m/>
    <n v="0"/>
    <n v="0"/>
    <n v="69"/>
    <n v="0"/>
    <n v="0"/>
    <n v="69"/>
    <n v="0"/>
    <n v="0"/>
    <n v="69"/>
    <n v="0"/>
    <n v="0"/>
    <n v="71.099999999999994"/>
    <n v="278.10000000000002"/>
    <n v="14"/>
    <n v="0"/>
    <n v="20"/>
    <n v="15"/>
    <n v="15"/>
    <n v="30"/>
    <n v="30"/>
    <n v="0"/>
    <n v="0"/>
    <n v="0"/>
    <n v="0"/>
    <n v="0"/>
    <n v="124"/>
    <n v="0"/>
    <n v="0"/>
    <n v="0"/>
    <n v="0"/>
    <n v="0"/>
    <n v="0"/>
    <n v="0"/>
    <n v="0"/>
    <n v="0"/>
    <n v="0"/>
    <n v="0"/>
    <n v="0"/>
    <n v="0"/>
    <n v="0"/>
    <n v="0"/>
    <n v="0"/>
    <n v="0"/>
    <n v="0"/>
    <n v="0"/>
    <n v="0"/>
    <n v="0"/>
    <n v="0"/>
    <n v="0"/>
    <n v="0"/>
    <n v="0"/>
    <n v="0"/>
    <n v="0"/>
    <n v="0"/>
    <n v="0"/>
    <n v="0"/>
    <n v="0"/>
    <n v="0"/>
    <n v="0"/>
    <n v="0"/>
    <n v="0"/>
    <n v="0"/>
    <n v="0"/>
    <n v="0"/>
    <n v="0"/>
    <n v="402.1"/>
  </r>
  <r>
    <x v="2"/>
    <x v="16"/>
    <s v="TI/TC"/>
    <s v="Sebastião Jacinto"/>
    <s v="TI/TC"/>
    <s v="Sebastião Jacinto"/>
    <s v="DGE"/>
    <s v="NA"/>
    <m/>
    <s v="Equipamento de Transmissão COD/COS"/>
    <m/>
    <m/>
    <m/>
    <n v="0"/>
    <n v="0"/>
    <n v="0"/>
    <n v="0"/>
    <n v="400"/>
    <n v="0"/>
    <n v="0"/>
    <n v="0"/>
    <n v="0"/>
    <n v="0"/>
    <n v="0"/>
    <n v="0"/>
    <n v="400"/>
    <n v="0"/>
    <n v="0"/>
    <n v="0"/>
    <n v="0"/>
    <n v="0"/>
    <n v="0"/>
    <n v="0"/>
    <n v="0"/>
    <n v="0"/>
    <n v="0"/>
    <n v="0"/>
    <n v="0"/>
    <n v="0"/>
    <n v="0"/>
    <n v="0"/>
    <n v="0"/>
    <n v="0"/>
    <n v="0"/>
    <n v="0"/>
    <n v="0"/>
    <n v="0"/>
    <n v="0"/>
    <n v="0"/>
    <n v="0"/>
    <n v="0"/>
    <n v="0"/>
    <n v="0"/>
    <n v="0"/>
    <n v="0"/>
    <n v="0"/>
    <n v="0"/>
    <n v="0"/>
    <n v="0"/>
    <n v="0"/>
    <n v="0"/>
    <n v="0"/>
    <n v="0"/>
    <n v="0"/>
    <n v="0"/>
    <n v="0"/>
    <n v="0"/>
    <n v="0"/>
    <n v="0"/>
    <n v="0"/>
    <n v="0"/>
    <n v="0"/>
    <n v="0"/>
    <n v="0"/>
    <n v="0"/>
    <n v="0"/>
    <n v="0"/>
    <n v="0"/>
    <n v="400"/>
  </r>
  <r>
    <x v="2"/>
    <x v="16"/>
    <s v="TI/RT"/>
    <s v="Heberte Faria"/>
    <s v="TI/RT"/>
    <s v="Heberte Faria"/>
    <s v="DGE"/>
    <s v="NA"/>
    <m/>
    <s v="HP SERVICE MANAGER"/>
    <s v="Renovação das licenças do software HP SERVICE MANAGER."/>
    <s v="-"/>
    <m/>
    <n v="0"/>
    <n v="0"/>
    <n v="0"/>
    <n v="0"/>
    <n v="0"/>
    <n v="0"/>
    <n v="0"/>
    <n v="0"/>
    <n v="0"/>
    <n v="0"/>
    <n v="0"/>
    <n v="0"/>
    <n v="0"/>
    <n v="0"/>
    <n v="0"/>
    <n v="0"/>
    <n v="0"/>
    <n v="0"/>
    <n v="0"/>
    <n v="400"/>
    <n v="0"/>
    <n v="0"/>
    <n v="0"/>
    <n v="0"/>
    <n v="0"/>
    <n v="400"/>
    <n v="0"/>
    <n v="0"/>
    <n v="0"/>
    <n v="0"/>
    <n v="0"/>
    <n v="0"/>
    <n v="0"/>
    <n v="0"/>
    <n v="0"/>
    <n v="0"/>
    <n v="0"/>
    <n v="0"/>
    <n v="0"/>
    <n v="0"/>
    <n v="0"/>
    <n v="0"/>
    <n v="0"/>
    <n v="0"/>
    <n v="0"/>
    <n v="0"/>
    <n v="0"/>
    <n v="0"/>
    <n v="0"/>
    <n v="0"/>
    <n v="0"/>
    <n v="0"/>
    <n v="0"/>
    <n v="0"/>
    <n v="0"/>
    <n v="0"/>
    <n v="0"/>
    <n v="0"/>
    <n v="0"/>
    <n v="0"/>
    <n v="0"/>
    <n v="0"/>
    <n v="0"/>
    <n v="0"/>
    <n v="0"/>
    <n v="400"/>
  </r>
  <r>
    <x v="2"/>
    <x v="16"/>
    <s v="TI/SI"/>
    <s v="Álisson Costa"/>
    <s v="TI/SI"/>
    <s v="Álisson Costa"/>
    <s v="DGE"/>
    <s v="NA"/>
    <m/>
    <s v="Upgrade do ION ENTERPRISE"/>
    <s v="Atualização de versão do sistema de gestão de medição de fronteira."/>
    <m/>
    <m/>
    <n v="0"/>
    <n v="0"/>
    <n v="0"/>
    <n v="0"/>
    <n v="0"/>
    <n v="0"/>
    <n v="0"/>
    <n v="0"/>
    <n v="0"/>
    <n v="0"/>
    <n v="0"/>
    <n v="0"/>
    <n v="0"/>
    <n v="0"/>
    <n v="0"/>
    <n v="0"/>
    <n v="0"/>
    <n v="0"/>
    <n v="0"/>
    <n v="0"/>
    <n v="0"/>
    <n v="0"/>
    <n v="0"/>
    <n v="0"/>
    <n v="0"/>
    <n v="0"/>
    <n v="100"/>
    <n v="100"/>
    <n v="100"/>
    <n v="100"/>
    <n v="0"/>
    <n v="0"/>
    <n v="0"/>
    <n v="0"/>
    <n v="0"/>
    <n v="0"/>
    <n v="0"/>
    <n v="0"/>
    <n v="400"/>
    <n v="0"/>
    <n v="0"/>
    <n v="0"/>
    <n v="0"/>
    <n v="0"/>
    <n v="0"/>
    <n v="0"/>
    <n v="0"/>
    <n v="0"/>
    <n v="0"/>
    <n v="0"/>
    <n v="0"/>
    <n v="0"/>
    <n v="0"/>
    <n v="0"/>
    <n v="0"/>
    <n v="0"/>
    <n v="0"/>
    <n v="0"/>
    <n v="0"/>
    <n v="0"/>
    <n v="0"/>
    <n v="0"/>
    <n v="0"/>
    <n v="0"/>
    <n v="0"/>
    <n v="400"/>
  </r>
  <r>
    <x v="2"/>
    <x v="16"/>
    <s v="TI/SI"/>
    <s v="Álisson Costa"/>
    <s v="TI/SI"/>
    <s v="Álisson Costa"/>
    <s v="DDC"/>
    <s v="NA"/>
    <m/>
    <s v="Integração em ambiente de produção do sistema Landis+GYr do projeto  Cidades do Futuro (P&amp;D 423) visando disponibilizar funções de leitura e corte/religa automatizados "/>
    <s v="Existe necessidade de investimento para desenvolvimento de integrações com o sistema MECE e SAP/CCS para   automatização da leitura dos medidores e de corte/religa"/>
    <s v="O sistema instalado em campo com +/_ 3.500 UC de BT sem ainda possibilidade de  utilização de todas suas funcionalidades. A não execução acarretaria em não redução de despesas leitura (30 mil/ano), corte/religa (projeção de 12 mil/ano) e incremento de receita com recuperação da inadimplência mais ganhos intangíveis com automatização e disponibilização de dados de on-line para os processos internos."/>
    <m/>
    <n v="0"/>
    <n v="0"/>
    <n v="0"/>
    <n v="0"/>
    <n v="0"/>
    <n v="0"/>
    <n v="0"/>
    <n v="0"/>
    <n v="0"/>
    <n v="0"/>
    <n v="190"/>
    <n v="190"/>
    <n v="380"/>
    <n v="0"/>
    <n v="0"/>
    <n v="0"/>
    <n v="0"/>
    <n v="0"/>
    <n v="0"/>
    <n v="0"/>
    <n v="0"/>
    <n v="0"/>
    <n v="0"/>
    <n v="0"/>
    <n v="0"/>
    <n v="0"/>
    <n v="0"/>
    <n v="0"/>
    <n v="0"/>
    <n v="0"/>
    <n v="0"/>
    <n v="0"/>
    <n v="0"/>
    <n v="0"/>
    <n v="0"/>
    <n v="0"/>
    <n v="0"/>
    <n v="0"/>
    <n v="0"/>
    <n v="0"/>
    <n v="0"/>
    <n v="0"/>
    <n v="0"/>
    <n v="0"/>
    <n v="0"/>
    <n v="0"/>
    <n v="0"/>
    <n v="0"/>
    <n v="0"/>
    <n v="0"/>
    <n v="0"/>
    <n v="0"/>
    <n v="0"/>
    <n v="0"/>
    <n v="0"/>
    <n v="0"/>
    <n v="0"/>
    <n v="0"/>
    <n v="0"/>
    <n v="0"/>
    <n v="0"/>
    <n v="0"/>
    <n v="0"/>
    <n v="0"/>
    <n v="0"/>
    <n v="380"/>
  </r>
  <r>
    <x v="2"/>
    <x v="16"/>
    <s v="TI/SI"/>
    <s v="Álisson Costa"/>
    <s v="TI/SI"/>
    <s v="Álisson Costa"/>
    <s v="DDC"/>
    <s v="NA"/>
    <m/>
    <s v="Projeto: Uso Mútuo"/>
    <s v="Solução para gestão do compartilhamento de infraestrutura entre distribuidoras e prestadoras de serviços de telecomunicações."/>
    <s v="Continuar com os processos de contratação morosos e inconsistencias entre físico e contábil."/>
    <m/>
    <n v="0"/>
    <n v="0"/>
    <n v="0"/>
    <n v="0"/>
    <n v="0"/>
    <n v="0"/>
    <m/>
    <n v="94"/>
    <n v="94"/>
    <n v="94"/>
    <n v="55"/>
    <n v="37"/>
    <n v="374"/>
    <n v="0"/>
    <n v="0"/>
    <n v="0"/>
    <n v="0"/>
    <n v="0"/>
    <n v="0"/>
    <n v="0"/>
    <n v="0"/>
    <n v="0"/>
    <n v="0"/>
    <n v="0"/>
    <n v="0"/>
    <n v="0"/>
    <n v="0"/>
    <n v="0"/>
    <n v="0"/>
    <n v="0"/>
    <n v="0"/>
    <n v="0"/>
    <n v="0"/>
    <n v="0"/>
    <n v="0"/>
    <n v="0"/>
    <n v="0"/>
    <n v="0"/>
    <n v="0"/>
    <n v="0"/>
    <n v="0"/>
    <n v="0"/>
    <n v="0"/>
    <n v="0"/>
    <n v="0"/>
    <n v="0"/>
    <n v="0"/>
    <n v="0"/>
    <n v="0"/>
    <n v="0"/>
    <n v="0"/>
    <n v="0"/>
    <n v="0"/>
    <n v="0"/>
    <n v="0"/>
    <n v="0"/>
    <n v="0"/>
    <n v="0"/>
    <n v="0"/>
    <n v="0"/>
    <n v="0"/>
    <n v="0"/>
    <n v="0"/>
    <n v="0"/>
    <n v="0"/>
    <n v="374"/>
  </r>
  <r>
    <x v="2"/>
    <x v="16"/>
    <s v="TI/SI"/>
    <s v="Álisson Costa"/>
    <s v="TI/SI"/>
    <s v="Álisson Costa"/>
    <s v="DDC"/>
    <s v="NA"/>
    <m/>
    <s v="SADNET"/>
    <s v="Aquisição e implantação de Sistema de coleta, tratamento de registros oscilográficos e localização de faltas em subestações, linhas e redes de distribuição"/>
    <s v="Não redução do custos de Opex com serviço de campo para  análise e localização de faltas e ocorrências no SEP. Degradação dos indicadores de qualidade, dentre eles o DEC"/>
    <m/>
    <n v="0"/>
    <n v="0"/>
    <n v="0"/>
    <n v="0"/>
    <n v="0"/>
    <n v="350"/>
    <n v="0"/>
    <n v="0"/>
    <n v="0"/>
    <n v="0"/>
    <n v="0"/>
    <n v="0"/>
    <n v="350"/>
    <n v="0"/>
    <n v="0"/>
    <n v="0"/>
    <n v="0"/>
    <n v="0"/>
    <n v="0"/>
    <n v="0"/>
    <n v="0"/>
    <n v="0"/>
    <n v="0"/>
    <n v="0"/>
    <n v="0"/>
    <n v="0"/>
    <n v="0"/>
    <n v="0"/>
    <n v="0"/>
    <n v="0"/>
    <n v="0"/>
    <n v="0"/>
    <n v="0"/>
    <n v="0"/>
    <n v="0"/>
    <n v="0"/>
    <n v="0"/>
    <n v="0"/>
    <n v="0"/>
    <n v="0"/>
    <n v="0"/>
    <n v="0"/>
    <n v="0"/>
    <n v="0"/>
    <n v="0"/>
    <n v="0"/>
    <n v="0"/>
    <n v="0"/>
    <n v="0"/>
    <n v="0"/>
    <n v="0"/>
    <n v="0"/>
    <n v="0"/>
    <n v="0"/>
    <n v="0"/>
    <n v="0"/>
    <n v="0"/>
    <n v="0"/>
    <n v="0"/>
    <n v="0"/>
    <n v="0"/>
    <n v="0"/>
    <n v="0"/>
    <n v="0"/>
    <n v="0"/>
    <n v="350"/>
  </r>
  <r>
    <x v="2"/>
    <x v="16"/>
    <s v="SC"/>
    <s v="Márcio Rosa"/>
    <s v="SC"/>
    <s v="Márcio Rosa"/>
    <s v="DGE"/>
    <s v="NA"/>
    <m/>
    <s v="NetAdmin Gerenciamento das estações de trabalho"/>
    <s v="O projeto refere-se à contratação do licenciamento do software NetAdmin para a gestão e inventário lógico de estações de trabalho e demais ativos utilizados na rede de dados da Cemig."/>
    <s v="Impossibilidade de atualização tecnológica do produto. Em decorrência da obsolescência da ferramenta, os seguintes impactos podem ser mencionados: aumento do tempo de atendimento de chamados relativos a suporte de estação de trabalho, administração de chaves de acesso e liberação de direitos de acessos; impossibilidade da execução de rotinas automatizadas pela solução; perda de suporte perante o fornecedor."/>
    <m/>
    <n v="0"/>
    <n v="0"/>
    <n v="0"/>
    <n v="0"/>
    <n v="0"/>
    <n v="150"/>
    <n v="0"/>
    <n v="0"/>
    <n v="0"/>
    <n v="0"/>
    <n v="0"/>
    <n v="0"/>
    <n v="150"/>
    <n v="0"/>
    <n v="0"/>
    <n v="0"/>
    <n v="0"/>
    <n v="0"/>
    <n v="0"/>
    <n v="0"/>
    <n v="0"/>
    <n v="0"/>
    <n v="0"/>
    <n v="0"/>
    <n v="0"/>
    <n v="0"/>
    <n v="0"/>
    <n v="0"/>
    <n v="0"/>
    <n v="0"/>
    <n v="0"/>
    <n v="0"/>
    <n v="0"/>
    <n v="0"/>
    <n v="0"/>
    <n v="0"/>
    <n v="0"/>
    <n v="0"/>
    <n v="0"/>
    <n v="0"/>
    <n v="0"/>
    <n v="0"/>
    <n v="0"/>
    <n v="0"/>
    <n v="150"/>
    <n v="0"/>
    <n v="0"/>
    <n v="0"/>
    <n v="0"/>
    <n v="0"/>
    <n v="0"/>
    <n v="150"/>
    <n v="0"/>
    <n v="0"/>
    <n v="0"/>
    <n v="0"/>
    <n v="0"/>
    <n v="0"/>
    <n v="0"/>
    <n v="0"/>
    <n v="0"/>
    <n v="0"/>
    <n v="0"/>
    <n v="0"/>
    <n v="0"/>
    <n v="300"/>
  </r>
  <r>
    <x v="2"/>
    <x v="16"/>
    <s v="TI/SI"/>
    <s v="Álisson Costa"/>
    <s v="TI/SI"/>
    <s v="Álisson Costa"/>
    <s v="DGE"/>
    <s v="NA"/>
    <m/>
    <s v="Upgrade do SAP GRC Access Control"/>
    <s v="Atualização da versão do software de gerenciamento de acessos da SAP - Access Control"/>
    <s v="Falha de controles SOX"/>
    <m/>
    <n v="0"/>
    <n v="0"/>
    <n v="0"/>
    <n v="0"/>
    <n v="0"/>
    <n v="0"/>
    <n v="0"/>
    <n v="0"/>
    <n v="0"/>
    <n v="0"/>
    <n v="0"/>
    <n v="0"/>
    <n v="0"/>
    <n v="0"/>
    <n v="0"/>
    <n v="0"/>
    <n v="0"/>
    <n v="0"/>
    <n v="0"/>
    <n v="0"/>
    <n v="0"/>
    <n v="0"/>
    <n v="0"/>
    <n v="0"/>
    <n v="300"/>
    <n v="300"/>
    <n v="0"/>
    <n v="0"/>
    <n v="0"/>
    <n v="0"/>
    <n v="0"/>
    <n v="0"/>
    <n v="0"/>
    <n v="0"/>
    <n v="0"/>
    <n v="0"/>
    <n v="0"/>
    <n v="0"/>
    <n v="0"/>
    <n v="0"/>
    <n v="0"/>
    <n v="0"/>
    <n v="0"/>
    <n v="0"/>
    <n v="0"/>
    <n v="0"/>
    <n v="0"/>
    <n v="0"/>
    <n v="0"/>
    <n v="0"/>
    <n v="0"/>
    <n v="0"/>
    <n v="0"/>
    <n v="0"/>
    <n v="0"/>
    <n v="0"/>
    <n v="0"/>
    <n v="0"/>
    <n v="0"/>
    <n v="0"/>
    <n v="0"/>
    <n v="0"/>
    <n v="0"/>
    <n v="0"/>
    <n v="0"/>
    <n v="300"/>
  </r>
  <r>
    <x v="2"/>
    <x v="16"/>
    <s v="TI/SI"/>
    <s v="Álisson Costa"/>
    <s v="TI/SI"/>
    <s v="Álisson Costa"/>
    <s v="DGE"/>
    <s v="NA"/>
    <m/>
    <s v="Upgrade SAP GRC Risk Management"/>
    <s v="Atualização da versão do software de gerenciamento de riscos da SAP - Risk Management"/>
    <s v="Falha de controles SOX"/>
    <m/>
    <n v="0"/>
    <n v="0"/>
    <n v="0"/>
    <n v="0"/>
    <n v="0"/>
    <n v="0"/>
    <n v="0"/>
    <n v="0"/>
    <n v="0"/>
    <n v="0"/>
    <n v="0"/>
    <n v="0"/>
    <n v="0"/>
    <n v="0"/>
    <n v="0"/>
    <n v="0"/>
    <n v="0"/>
    <n v="0"/>
    <n v="0"/>
    <n v="0"/>
    <n v="0"/>
    <n v="0"/>
    <n v="0"/>
    <n v="0"/>
    <n v="150"/>
    <n v="150"/>
    <n v="0"/>
    <n v="0"/>
    <n v="0"/>
    <n v="0"/>
    <n v="0"/>
    <n v="0"/>
    <n v="150"/>
    <n v="0"/>
    <n v="0"/>
    <n v="0"/>
    <n v="0"/>
    <n v="0"/>
    <n v="150"/>
    <n v="0"/>
    <n v="0"/>
    <n v="0"/>
    <n v="0"/>
    <n v="0"/>
    <n v="0"/>
    <n v="0"/>
    <n v="0"/>
    <n v="0"/>
    <n v="0"/>
    <n v="0"/>
    <n v="0"/>
    <n v="0"/>
    <n v="0"/>
    <n v="0"/>
    <n v="0"/>
    <n v="0"/>
    <n v="0"/>
    <n v="0"/>
    <n v="0"/>
    <n v="0"/>
    <n v="0"/>
    <n v="0"/>
    <n v="0"/>
    <n v="0"/>
    <n v="0"/>
    <n v="300"/>
  </r>
  <r>
    <x v="2"/>
    <x v="16"/>
    <s v="TI/SI"/>
    <s v="Álisson Costa"/>
    <s v="TI/SI"/>
    <s v="Álisson Costa"/>
    <s v="DGE"/>
    <s v="NA"/>
    <m/>
    <s v="Migração para TAXBRA"/>
    <s v="Migração do modelo de tarifas usado na Cemig para o modelo TAXBRA"/>
    <s v="Continuidade de uso de um modelo de tarifas inadequado na Companhia."/>
    <m/>
    <n v="0"/>
    <n v="0"/>
    <n v="0"/>
    <n v="0"/>
    <n v="0"/>
    <n v="0"/>
    <n v="0"/>
    <n v="0"/>
    <n v="0"/>
    <n v="0"/>
    <n v="0"/>
    <n v="0"/>
    <n v="0"/>
    <n v="0"/>
    <n v="0"/>
    <n v="0"/>
    <n v="0"/>
    <n v="0"/>
    <n v="0"/>
    <n v="0"/>
    <n v="0"/>
    <n v="0"/>
    <n v="0"/>
    <n v="0"/>
    <n v="0"/>
    <n v="0"/>
    <n v="0"/>
    <n v="0"/>
    <n v="0"/>
    <n v="0"/>
    <n v="0"/>
    <n v="0"/>
    <n v="50"/>
    <n v="0"/>
    <n v="50"/>
    <n v="50"/>
    <n v="50"/>
    <n v="100"/>
    <n v="300"/>
    <n v="0"/>
    <n v="0"/>
    <n v="0"/>
    <n v="0"/>
    <n v="0"/>
    <n v="0"/>
    <n v="0"/>
    <n v="0"/>
    <n v="0"/>
    <n v="0"/>
    <n v="0"/>
    <n v="0"/>
    <n v="0"/>
    <n v="0"/>
    <n v="0"/>
    <n v="0"/>
    <n v="0"/>
    <n v="0"/>
    <n v="0"/>
    <n v="0"/>
    <n v="0"/>
    <n v="0"/>
    <n v="0"/>
    <n v="0"/>
    <n v="0"/>
    <n v="0"/>
    <n v="300"/>
  </r>
  <r>
    <x v="2"/>
    <x v="16"/>
    <s v="TI/SI"/>
    <s v="Álisson Costa"/>
    <s v="TI/SI"/>
    <s v="Álisson Costa"/>
    <s v="DGE"/>
    <s v="NA"/>
    <m/>
    <s v="Migração para NFE de Entrada"/>
    <s v="Adequação do SAP para emissão de NFE de Entrada"/>
    <s v="Falha nas retenções de impostos e tarifas."/>
    <m/>
    <n v="0"/>
    <n v="0"/>
    <n v="0"/>
    <n v="0"/>
    <n v="0"/>
    <n v="0"/>
    <n v="0"/>
    <n v="0"/>
    <n v="0"/>
    <n v="0"/>
    <n v="0"/>
    <n v="0"/>
    <n v="0"/>
    <n v="0"/>
    <n v="0"/>
    <n v="0"/>
    <n v="0"/>
    <n v="0"/>
    <n v="0"/>
    <n v="0"/>
    <n v="0"/>
    <n v="0"/>
    <n v="0"/>
    <n v="0"/>
    <n v="0"/>
    <n v="0"/>
    <n v="0"/>
    <n v="0"/>
    <n v="0"/>
    <n v="0"/>
    <n v="0"/>
    <n v="0"/>
    <n v="50"/>
    <n v="0"/>
    <n v="50"/>
    <n v="50"/>
    <n v="50"/>
    <n v="100"/>
    <n v="300"/>
    <n v="0"/>
    <n v="0"/>
    <n v="0"/>
    <n v="0"/>
    <n v="0"/>
    <n v="0"/>
    <n v="0"/>
    <n v="0"/>
    <n v="0"/>
    <n v="0"/>
    <n v="0"/>
    <n v="0"/>
    <n v="0"/>
    <n v="0"/>
    <n v="0"/>
    <n v="0"/>
    <n v="0"/>
    <n v="0"/>
    <n v="0"/>
    <n v="0"/>
    <n v="0"/>
    <n v="0"/>
    <n v="0"/>
    <n v="0"/>
    <n v="0"/>
    <n v="0"/>
    <n v="300"/>
  </r>
  <r>
    <x v="2"/>
    <x v="16"/>
    <s v="TI/SI"/>
    <s v="Álisson Costa"/>
    <s v="TI/SI"/>
    <s v="Álisson Costa"/>
    <s v="DGE"/>
    <s v="TI01317"/>
    <m/>
    <s v="Portal Geográfico de Meteorologia"/>
    <s v="Construção do portal com feição geográfica para visão dos eventos meteorológicos no sistema elétrico."/>
    <s v="Falta de funcionalidades para gestão; Ausência de informações importantes para a tomada de decisão."/>
    <m/>
    <n v="0"/>
    <n v="0"/>
    <n v="15"/>
    <n v="25"/>
    <n v="25"/>
    <n v="30"/>
    <n v="15"/>
    <n v="15"/>
    <n v="27"/>
    <n v="50"/>
    <n v="25"/>
    <n v="50"/>
    <n v="277"/>
    <n v="0"/>
    <n v="0"/>
    <n v="0"/>
    <n v="0"/>
    <n v="0"/>
    <n v="0"/>
    <n v="0"/>
    <n v="0"/>
    <n v="0"/>
    <n v="0"/>
    <n v="0"/>
    <n v="0"/>
    <n v="0"/>
    <n v="0"/>
    <n v="0"/>
    <n v="0"/>
    <n v="0"/>
    <n v="0"/>
    <n v="0"/>
    <n v="0"/>
    <n v="0"/>
    <n v="0"/>
    <n v="0"/>
    <n v="0"/>
    <n v="0"/>
    <n v="0"/>
    <n v="0"/>
    <n v="0"/>
    <n v="0"/>
    <n v="0"/>
    <n v="0"/>
    <n v="0"/>
    <n v="0"/>
    <n v="0"/>
    <n v="0"/>
    <n v="0"/>
    <n v="0"/>
    <n v="0"/>
    <n v="0"/>
    <n v="0"/>
    <n v="0"/>
    <n v="0"/>
    <n v="0"/>
    <n v="0"/>
    <n v="0"/>
    <n v="0"/>
    <n v="0"/>
    <n v="0"/>
    <n v="0"/>
    <n v="0"/>
    <n v="0"/>
    <n v="0"/>
    <n v="277"/>
  </r>
  <r>
    <x v="2"/>
    <x v="16"/>
    <s v="TI/SI"/>
    <s v="Álisson Costa"/>
    <s v="TI/SI"/>
    <s v="Álisson Costa"/>
    <s v="DGE"/>
    <s v="TI03517"/>
    <m/>
    <s v="Evolução do Sistema de Gestão - Cemig Fácil"/>
    <s v=" Implementação de melhorias no sistema Cemig Fácil."/>
    <s v="Ocorrência de falhas na operação e na gestão do sistema; Impacto no fluxo de arrecadação da empresa."/>
    <m/>
    <n v="0"/>
    <n v="0"/>
    <n v="38"/>
    <n v="0"/>
    <n v="0"/>
    <n v="38"/>
    <n v="0"/>
    <n v="0"/>
    <n v="38"/>
    <n v="0"/>
    <n v="0"/>
    <n v="40.5"/>
    <n v="154.5"/>
    <n v="20"/>
    <n v="20"/>
    <n v="23"/>
    <n v="30"/>
    <n v="0"/>
    <n v="0"/>
    <n v="0"/>
    <n v="0"/>
    <n v="0"/>
    <n v="0"/>
    <n v="0"/>
    <n v="0"/>
    <n v="93"/>
    <n v="0"/>
    <n v="0"/>
    <n v="0"/>
    <n v="0"/>
    <n v="0"/>
    <n v="0"/>
    <n v="0"/>
    <n v="0"/>
    <n v="0"/>
    <n v="0"/>
    <n v="0"/>
    <n v="0"/>
    <n v="0"/>
    <n v="0"/>
    <n v="0"/>
    <n v="0"/>
    <n v="0"/>
    <n v="0"/>
    <n v="0"/>
    <n v="0"/>
    <n v="0"/>
    <n v="0"/>
    <n v="0"/>
    <n v="0"/>
    <n v="0"/>
    <n v="0"/>
    <n v="0"/>
    <n v="0"/>
    <n v="0"/>
    <n v="0"/>
    <n v="0"/>
    <n v="0"/>
    <n v="0"/>
    <n v="0"/>
    <n v="0"/>
    <n v="0"/>
    <n v="0"/>
    <n v="0"/>
    <n v="0"/>
    <n v="247.5"/>
  </r>
  <r>
    <x v="2"/>
    <x v="16"/>
    <s v="TI/SI"/>
    <s v="Álisson Costa"/>
    <s v="TI/SI"/>
    <s v="Álisson Costa"/>
    <s v="DGE"/>
    <s v="NA"/>
    <m/>
    <s v="Licenciamento de software Hyperion"/>
    <s v="Atualização da plataforma de software HYPERION, ferramenta para elaboração de projeções financeiras e prestar o suporte para as analises decisórias referentes ao planejamento e controle corporativo."/>
    <s v="Uso de ferramental inadequado para o planejamento financeiro da Cemig; Falta de suporte para o uso dos produtos e a resolução de problemas; Baixa produtividade dos profissionais usuários da solução."/>
    <m/>
    <n v="0"/>
    <n v="0"/>
    <n v="0"/>
    <n v="0"/>
    <n v="0"/>
    <n v="0"/>
    <n v="0"/>
    <n v="0"/>
    <n v="0"/>
    <n v="0"/>
    <n v="0"/>
    <n v="0"/>
    <n v="0"/>
    <n v="0"/>
    <n v="0"/>
    <n v="0"/>
    <n v="0"/>
    <n v="0"/>
    <n v="0"/>
    <n v="0"/>
    <n v="0"/>
    <n v="0"/>
    <n v="0"/>
    <n v="0"/>
    <n v="0"/>
    <n v="0"/>
    <n v="0"/>
    <n v="0"/>
    <n v="0"/>
    <n v="0"/>
    <n v="0"/>
    <n v="240"/>
    <n v="0"/>
    <n v="0"/>
    <n v="0"/>
    <n v="0"/>
    <n v="0"/>
    <n v="0"/>
    <n v="240"/>
    <n v="0"/>
    <n v="0"/>
    <n v="0"/>
    <n v="0"/>
    <n v="0"/>
    <n v="0"/>
    <n v="0"/>
    <n v="0"/>
    <n v="0"/>
    <n v="0"/>
    <n v="0"/>
    <n v="0"/>
    <n v="0"/>
    <n v="0"/>
    <n v="0"/>
    <n v="0"/>
    <n v="0"/>
    <n v="0"/>
    <n v="0"/>
    <n v="0"/>
    <n v="0"/>
    <n v="0"/>
    <n v="0"/>
    <n v="0"/>
    <n v="0"/>
    <n v="0"/>
    <n v="240"/>
  </r>
  <r>
    <x v="2"/>
    <x v="16"/>
    <s v="TI/SI"/>
    <s v="Álisson Costa"/>
    <s v="TI/SI"/>
    <s v="Álisson Costa"/>
    <s v="DGE"/>
    <s v="NA"/>
    <m/>
    <s v="Software: Geração de Documentos  "/>
    <s v="Desenvolvimento de um sistema que faça o controle das cláusulas editalícias e contratuais, permitindo ao usuário montar os editais e contratos de forma automatizada e padronizada."/>
    <s v="Morosidade na confecção de editais e contratos, falta de padronização e controle das cláusulas utilizadas."/>
    <m/>
    <n v="0"/>
    <s v="            -"/>
    <s v="            -"/>
    <s v="            -"/>
    <n v="20"/>
    <n v="20"/>
    <n v="20"/>
    <n v="20"/>
    <n v="20"/>
    <n v="20"/>
    <n v="0"/>
    <n v="0"/>
    <n v="120"/>
    <n v="30"/>
    <n v="30"/>
    <n v="30"/>
    <n v="30"/>
    <n v="0"/>
    <n v="0"/>
    <n v="0"/>
    <n v="0"/>
    <n v="0"/>
    <n v="0"/>
    <n v="0"/>
    <n v="0"/>
    <n v="120"/>
    <n v="0"/>
    <n v="0"/>
    <n v="0"/>
    <n v="0"/>
    <n v="0"/>
    <n v="0"/>
    <n v="0"/>
    <n v="0"/>
    <n v="0"/>
    <n v="0"/>
    <n v="0"/>
    <n v="0"/>
    <n v="0"/>
    <n v="0"/>
    <n v="0"/>
    <n v="0"/>
    <n v="0"/>
    <n v="0"/>
    <n v="0"/>
    <n v="0"/>
    <n v="0"/>
    <n v="0"/>
    <n v="0"/>
    <n v="0"/>
    <n v="0"/>
    <n v="0"/>
    <n v="0"/>
    <n v="0"/>
    <n v="0"/>
    <n v="0"/>
    <n v="0"/>
    <n v="0"/>
    <n v="0"/>
    <n v="0"/>
    <n v="0"/>
    <n v="0"/>
    <n v="0"/>
    <n v="0"/>
    <n v="0"/>
    <n v="240"/>
  </r>
  <r>
    <x v="2"/>
    <x v="16"/>
    <s v="TI/SI"/>
    <s v="Álisson Costa"/>
    <s v="TI/SI"/>
    <s v="Álisson Costa"/>
    <s v="DGE"/>
    <s v="TI00517"/>
    <m/>
    <s v="Construção de Framework de Desenvolvimento"/>
    <s v="Elaborar e Construir um Framework de Desenvolvimento de Sistemas"/>
    <s v="Variedade de modelos e estruturas para os novos sistemas"/>
    <m/>
    <n v="0"/>
    <m/>
    <n v="50"/>
    <n v="30"/>
    <n v="30"/>
    <n v="61"/>
    <n v="0"/>
    <n v="0"/>
    <n v="0"/>
    <n v="0"/>
    <n v="0"/>
    <n v="0"/>
    <n v="171"/>
    <n v="30"/>
    <n v="30"/>
    <n v="0"/>
    <n v="0"/>
    <n v="0"/>
    <n v="0"/>
    <n v="0"/>
    <n v="0"/>
    <n v="0"/>
    <n v="0"/>
    <n v="0"/>
    <n v="0"/>
    <n v="60"/>
    <n v="0"/>
    <n v="0"/>
    <n v="0"/>
    <n v="0"/>
    <n v="0"/>
    <n v="0"/>
    <n v="0"/>
    <n v="0"/>
    <n v="0"/>
    <n v="0"/>
    <n v="0"/>
    <n v="0"/>
    <n v="0"/>
    <n v="0"/>
    <n v="0"/>
    <n v="0"/>
    <n v="0"/>
    <n v="0"/>
    <n v="0"/>
    <n v="0"/>
    <n v="0"/>
    <n v="0"/>
    <n v="0"/>
    <n v="0"/>
    <n v="0"/>
    <n v="0"/>
    <n v="0"/>
    <n v="0"/>
    <n v="0"/>
    <n v="0"/>
    <n v="0"/>
    <n v="0"/>
    <n v="0"/>
    <n v="0"/>
    <n v="0"/>
    <n v="0"/>
    <n v="0"/>
    <n v="0"/>
    <n v="0"/>
    <n v="231"/>
  </r>
  <r>
    <x v="2"/>
    <x v="16"/>
    <s v="TI/SI"/>
    <s v="Álisson Costa"/>
    <s v="TI/SI"/>
    <s v="Álisson Costa"/>
    <s v="DGE"/>
    <s v="TI00417"/>
    <m/>
    <s v="Desenvolvimento do sistema PIC-Portal da Imagem Cemig"/>
    <s v="Prover o desenvolvimento do sistema PIC - Portal da Imagem Cemig"/>
    <s v="Gastos sem controle nos anúncios e comunicados da Empresa"/>
    <m/>
    <n v="0"/>
    <m/>
    <n v="20"/>
    <n v="30"/>
    <n v="30"/>
    <n v="66"/>
    <n v="0"/>
    <n v="0"/>
    <n v="0"/>
    <n v="0"/>
    <n v="0"/>
    <n v="0"/>
    <n v="146"/>
    <n v="20"/>
    <n v="35"/>
    <n v="0"/>
    <n v="0"/>
    <n v="0"/>
    <n v="0"/>
    <n v="0"/>
    <n v="0"/>
    <n v="0"/>
    <n v="0"/>
    <n v="0"/>
    <n v="0"/>
    <n v="55"/>
    <n v="0"/>
    <n v="0"/>
    <n v="0"/>
    <n v="0"/>
    <n v="0"/>
    <n v="0"/>
    <n v="0"/>
    <n v="0"/>
    <n v="0"/>
    <n v="0"/>
    <n v="0"/>
    <n v="0"/>
    <n v="0"/>
    <n v="0"/>
    <n v="0"/>
    <n v="0"/>
    <n v="0"/>
    <n v="0"/>
    <n v="0"/>
    <n v="0"/>
    <n v="0"/>
    <n v="0"/>
    <n v="0"/>
    <n v="0"/>
    <n v="0"/>
    <n v="0"/>
    <n v="0"/>
    <n v="0"/>
    <n v="0"/>
    <n v="0"/>
    <n v="0"/>
    <n v="0"/>
    <n v="0"/>
    <n v="0"/>
    <n v="0"/>
    <n v="0"/>
    <n v="0"/>
    <n v="0"/>
    <n v="0"/>
    <n v="201"/>
  </r>
  <r>
    <x v="2"/>
    <x v="16"/>
    <s v="TI/TC"/>
    <s v="Sebastião Jacinto"/>
    <s v="TI/TC"/>
    <s v="Sebastião Jacinto"/>
    <s v="DGE"/>
    <s v="NA"/>
    <m/>
    <s v="Sistema Video Wall"/>
    <m/>
    <m/>
    <m/>
    <n v="0"/>
    <n v="0"/>
    <n v="0"/>
    <n v="0"/>
    <n v="200"/>
    <n v="0"/>
    <n v="0"/>
    <n v="0"/>
    <n v="0"/>
    <n v="0"/>
    <n v="0"/>
    <n v="0"/>
    <n v="200"/>
    <n v="0"/>
    <n v="0"/>
    <n v="0"/>
    <n v="0"/>
    <n v="0"/>
    <n v="0"/>
    <n v="0"/>
    <n v="0"/>
    <n v="0"/>
    <n v="0"/>
    <n v="0"/>
    <n v="0"/>
    <n v="0"/>
    <n v="0"/>
    <n v="0"/>
    <n v="0"/>
    <n v="0"/>
    <n v="0"/>
    <n v="0"/>
    <n v="0"/>
    <n v="0"/>
    <n v="0"/>
    <n v="0"/>
    <n v="0"/>
    <n v="0"/>
    <n v="0"/>
    <n v="0"/>
    <n v="0"/>
    <n v="0"/>
    <n v="0"/>
    <n v="0"/>
    <n v="0"/>
    <n v="0"/>
    <n v="0"/>
    <n v="0"/>
    <n v="0"/>
    <n v="0"/>
    <n v="0"/>
    <n v="0"/>
    <n v="0"/>
    <n v="0"/>
    <n v="0"/>
    <n v="0"/>
    <n v="0"/>
    <n v="0"/>
    <n v="0"/>
    <n v="0"/>
    <n v="0"/>
    <n v="0"/>
    <n v="0"/>
    <n v="0"/>
    <n v="0"/>
    <n v="200"/>
  </r>
  <r>
    <x v="2"/>
    <x v="16"/>
    <s v="TI/SI"/>
    <s v="Álisson Costa"/>
    <s v="TI/SI"/>
    <s v="Álisson Costa"/>
    <s v="DDC"/>
    <s v="NA"/>
    <m/>
    <s v="Sistema de Controle e Suporte"/>
    <s v="Desenvolvimento de software para atividades voltadas para Contratos de Suporte."/>
    <s v="Acompanhamento manual das atividades, aumentando o risco de remuneração indevida por produtividade."/>
    <m/>
    <n v="0"/>
    <n v="0"/>
    <n v="0"/>
    <n v="0"/>
    <n v="0"/>
    <n v="0"/>
    <n v="0"/>
    <n v="25"/>
    <n v="25"/>
    <n v="50"/>
    <n v="25"/>
    <n v="75"/>
    <n v="200"/>
    <n v="0"/>
    <n v="0"/>
    <n v="0"/>
    <n v="0"/>
    <n v="0"/>
    <n v="0"/>
    <n v="0"/>
    <n v="0"/>
    <n v="0"/>
    <n v="0"/>
    <n v="0"/>
    <n v="0"/>
    <n v="0"/>
    <n v="0"/>
    <n v="0"/>
    <n v="0"/>
    <n v="0"/>
    <n v="0"/>
    <n v="0"/>
    <n v="0"/>
    <n v="0"/>
    <n v="0"/>
    <n v="0"/>
    <n v="0"/>
    <n v="0"/>
    <n v="0"/>
    <n v="0"/>
    <n v="0"/>
    <n v="0"/>
    <n v="0"/>
    <n v="0"/>
    <n v="0"/>
    <n v="0"/>
    <n v="0"/>
    <n v="0"/>
    <n v="0"/>
    <n v="0"/>
    <n v="0"/>
    <n v="0"/>
    <n v="0"/>
    <n v="0"/>
    <n v="0"/>
    <n v="0"/>
    <n v="0"/>
    <n v="0"/>
    <n v="0"/>
    <n v="0"/>
    <n v="0"/>
    <n v="0"/>
    <n v="0"/>
    <n v="0"/>
    <n v="0"/>
    <n v="200"/>
  </r>
  <r>
    <x v="2"/>
    <x v="16"/>
    <s v="TI/SI"/>
    <s v="Álisson Costa"/>
    <s v="TI/SI"/>
    <s v="Álisson Costa"/>
    <s v="DGE"/>
    <s v="TI02217"/>
    <m/>
    <s v="Desenvolvimento GEDEX"/>
    <s v="Desenvolvimento da solução GEDEX"/>
    <s v="Indisponibilidade das soluções tecnológicas para todos os usuários; Atrasos nos procedimentos e processos das equipes nas áreas de negócio; Ociosidade dos usuários que ficam aguardando a liberação das licenças em uso (fila de espera)."/>
    <m/>
    <n v="0"/>
    <n v="0"/>
    <n v="45"/>
    <n v="0"/>
    <n v="0"/>
    <n v="45"/>
    <n v="0"/>
    <n v="0"/>
    <n v="0"/>
    <n v="0"/>
    <n v="0"/>
    <n v="0"/>
    <n v="90"/>
    <n v="0"/>
    <n v="0"/>
    <n v="45"/>
    <n v="44.6"/>
    <n v="0"/>
    <n v="0"/>
    <n v="0"/>
    <n v="0"/>
    <n v="0"/>
    <n v="0"/>
    <n v="0"/>
    <n v="0"/>
    <n v="89.6"/>
    <n v="0"/>
    <n v="0"/>
    <n v="0"/>
    <n v="0"/>
    <n v="0"/>
    <n v="0"/>
    <n v="0"/>
    <n v="0"/>
    <n v="0"/>
    <n v="0"/>
    <n v="0"/>
    <n v="0"/>
    <n v="0"/>
    <n v="0"/>
    <n v="0"/>
    <n v="0"/>
    <n v="0"/>
    <n v="0"/>
    <n v="0"/>
    <n v="0"/>
    <n v="0"/>
    <n v="0"/>
    <n v="0"/>
    <n v="0"/>
    <n v="0"/>
    <n v="0"/>
    <n v="0"/>
    <n v="0"/>
    <n v="0"/>
    <n v="0"/>
    <n v="0"/>
    <n v="0"/>
    <n v="0"/>
    <n v="0"/>
    <n v="0"/>
    <n v="0"/>
    <n v="0"/>
    <n v="0"/>
    <n v="0"/>
    <n v="179.6"/>
  </r>
  <r>
    <x v="2"/>
    <x v="16"/>
    <s v="TI/IO"/>
    <s v="Carlos Araújo"/>
    <s v="TI/IO"/>
    <s v="Carlos Araújo"/>
    <s v="DDC"/>
    <s v="NA"/>
    <m/>
    <s v="PLS-CADD"/>
    <s v="Aquisição de 2 licenças do software PLS-CADD"/>
    <s v="Comprometimento ao atendimento dos projetos de expansão do ciclo tarifário (2018/2022)._x000a_Comprometimento da produtividade da equipe devido à indisponibilidade de licenças suficientes para trabalhar com o SPELT."/>
    <m/>
    <n v="0"/>
    <n v="0"/>
    <n v="0"/>
    <n v="0"/>
    <n v="0"/>
    <n v="0"/>
    <n v="0"/>
    <n v="120"/>
    <n v="0"/>
    <n v="0"/>
    <n v="0"/>
    <n v="0"/>
    <n v="120"/>
    <n v="0"/>
    <n v="0"/>
    <n v="0"/>
    <n v="0"/>
    <n v="0"/>
    <n v="0"/>
    <n v="0"/>
    <n v="0"/>
    <n v="0"/>
    <n v="0"/>
    <n v="0"/>
    <n v="0"/>
    <n v="0"/>
    <n v="0"/>
    <n v="0"/>
    <n v="0"/>
    <n v="0"/>
    <n v="0"/>
    <n v="0"/>
    <n v="0"/>
    <n v="0"/>
    <n v="0"/>
    <n v="0"/>
    <n v="0"/>
    <n v="0"/>
    <n v="0"/>
    <n v="0"/>
    <n v="0"/>
    <n v="0"/>
    <n v="0"/>
    <n v="0"/>
    <n v="0"/>
    <n v="0"/>
    <n v="0"/>
    <n v="0"/>
    <n v="0"/>
    <n v="0"/>
    <n v="0"/>
    <n v="0"/>
    <n v="0"/>
    <n v="0"/>
    <n v="0"/>
    <n v="0"/>
    <n v="0"/>
    <n v="0"/>
    <n v="0"/>
    <n v="0"/>
    <n v="0"/>
    <n v="0"/>
    <n v="0"/>
    <n v="0"/>
    <n v="0"/>
    <n v="120"/>
  </r>
  <r>
    <x v="2"/>
    <x v="16"/>
    <s v="TI/SI"/>
    <s v="Álisson Costa"/>
    <s v="TI/SI"/>
    <s v="Álisson Costa"/>
    <s v="DGE"/>
    <s v="NA"/>
    <m/>
    <s v="Front End - Saúde e Segurança do Trabalho (EH&amp;S)"/>
    <m/>
    <m/>
    <m/>
    <n v="0"/>
    <n v="0"/>
    <n v="0"/>
    <n v="0"/>
    <n v="0"/>
    <n v="0"/>
    <n v="0"/>
    <n v="50"/>
    <n v="0"/>
    <n v="0"/>
    <n v="50"/>
    <n v="0"/>
    <n v="100"/>
    <n v="0"/>
    <n v="0"/>
    <n v="0"/>
    <n v="0"/>
    <n v="0"/>
    <n v="0"/>
    <n v="0"/>
    <n v="0"/>
    <n v="0"/>
    <n v="0"/>
    <n v="0"/>
    <n v="0"/>
    <n v="0"/>
    <n v="0"/>
    <n v="0"/>
    <n v="0"/>
    <n v="0"/>
    <n v="0"/>
    <n v="0"/>
    <n v="0"/>
    <n v="0"/>
    <n v="0"/>
    <n v="0"/>
    <n v="0"/>
    <n v="0"/>
    <n v="0"/>
    <n v="0"/>
    <n v="0"/>
    <n v="0"/>
    <n v="0"/>
    <n v="0"/>
    <n v="0"/>
    <n v="0"/>
    <n v="0"/>
    <n v="0"/>
    <n v="0"/>
    <n v="0"/>
    <n v="0"/>
    <n v="0"/>
    <n v="0"/>
    <n v="0"/>
    <n v="0"/>
    <n v="0"/>
    <n v="0"/>
    <n v="0"/>
    <n v="0"/>
    <n v="0"/>
    <n v="0"/>
    <n v="0"/>
    <n v="0"/>
    <n v="0"/>
    <n v="0"/>
    <n v="100"/>
  </r>
  <r>
    <x v="2"/>
    <x v="16"/>
    <s v="TI/RT"/>
    <s v="Heberte Faria"/>
    <s v="TI/RT"/>
    <s v="Heberte Faria"/>
    <s v="DGE"/>
    <s v="TI02616"/>
    <m/>
    <s v="Sistema de Gestão de Serviços Corporativos em BPMS"/>
    <s v="Construção de um sistema para a área de serviços corporativos compartilhados, baseado na modelagem de processo de negócio; Padronização e Unificação de ferramentas usadas nos processos assumidos pela superintendência SC."/>
    <s v="Baixa produtividade das equipes centralizadas; Falta de padronização das ferramentas utilizadas; Demora no atendimento aos serviços corporativos compartilhados."/>
    <m/>
    <n v="0"/>
    <m/>
    <n v="97"/>
    <n v="0"/>
    <n v="0"/>
    <n v="0"/>
    <n v="0"/>
    <n v="0"/>
    <n v="0"/>
    <n v="0"/>
    <n v="0"/>
    <n v="0"/>
    <n v="97"/>
    <n v="0"/>
    <n v="0"/>
    <n v="0"/>
    <n v="0"/>
    <n v="0"/>
    <n v="0"/>
    <n v="0"/>
    <n v="0"/>
    <n v="0"/>
    <n v="0"/>
    <n v="0"/>
    <n v="0"/>
    <n v="0"/>
    <n v="0"/>
    <n v="0"/>
    <n v="0"/>
    <n v="0"/>
    <n v="0"/>
    <n v="0"/>
    <n v="0"/>
    <n v="0"/>
    <n v="0"/>
    <n v="0"/>
    <n v="0"/>
    <n v="0"/>
    <n v="0"/>
    <n v="0"/>
    <n v="0"/>
    <n v="0"/>
    <n v="0"/>
    <n v="0"/>
    <n v="0"/>
    <n v="0"/>
    <n v="0"/>
    <n v="0"/>
    <n v="0"/>
    <n v="0"/>
    <n v="0"/>
    <n v="0"/>
    <n v="0"/>
    <n v="0"/>
    <n v="0"/>
    <n v="0"/>
    <n v="0"/>
    <n v="0"/>
    <n v="0"/>
    <n v="0"/>
    <n v="0"/>
    <n v="0"/>
    <n v="0"/>
    <n v="0"/>
    <n v="0"/>
    <n v="97"/>
  </r>
  <r>
    <x v="2"/>
    <x v="16"/>
    <s v="TI/IO"/>
    <s v="Carlos Araújo"/>
    <s v="TI/IO"/>
    <s v="Carlos Araújo"/>
    <s v="DDC"/>
    <s v="NA"/>
    <m/>
    <s v="Programa para substituição do Sistproj"/>
    <s v="Programa para cálculo de rotinas de projetos de LD._x000a_2 licenças"/>
    <s v="Paralização de atividades de projetos executivos de LD com comprometimento de prazos e custos dos planos de expansão._x000a_Impossibilidade de realizar a elaboração e a conferência de projetos contratados que utilizem resultados destas rotinas, que são comuns."/>
    <m/>
    <n v="0"/>
    <n v="0"/>
    <n v="0"/>
    <n v="0"/>
    <n v="0"/>
    <n v="95"/>
    <n v="0"/>
    <n v="0"/>
    <n v="0"/>
    <n v="0"/>
    <n v="0"/>
    <n v="0"/>
    <n v="95"/>
    <n v="0"/>
    <n v="0"/>
    <n v="0"/>
    <n v="0"/>
    <n v="0"/>
    <n v="0"/>
    <n v="0"/>
    <n v="0"/>
    <n v="0"/>
    <n v="0"/>
    <n v="0"/>
    <n v="0"/>
    <n v="0"/>
    <n v="0"/>
    <n v="0"/>
    <n v="0"/>
    <n v="0"/>
    <n v="0"/>
    <n v="0"/>
    <n v="0"/>
    <n v="0"/>
    <n v="0"/>
    <n v="0"/>
    <n v="0"/>
    <n v="0"/>
    <n v="0"/>
    <n v="0"/>
    <n v="0"/>
    <n v="0"/>
    <n v="0"/>
    <n v="0"/>
    <n v="0"/>
    <n v="0"/>
    <n v="0"/>
    <n v="0"/>
    <n v="0"/>
    <n v="0"/>
    <n v="0"/>
    <n v="0"/>
    <n v="0"/>
    <n v="0"/>
    <n v="0"/>
    <n v="0"/>
    <n v="0"/>
    <n v="0"/>
    <n v="0"/>
    <n v="0"/>
    <n v="0"/>
    <n v="0"/>
    <n v="0"/>
    <n v="0"/>
    <n v="0"/>
    <n v="95"/>
  </r>
  <r>
    <x v="2"/>
    <x v="16"/>
    <s v="TI/SI"/>
    <s v="Álisson Costa"/>
    <s v="TI/SI"/>
    <s v="Álisson Costa"/>
    <s v="DGE"/>
    <s v="TI02316"/>
    <m/>
    <s v="Desenvolvimento do Sistema de Gestão de Fornecedores - SGF"/>
    <s v="Desenvolvimento do Sistema de Gestão de Fornecedores (SGF)"/>
    <s v="Uso de ferramental inadequado para o processo de compras da Cemig; Falta de suporte para o uso dos produtos e a resolução de problemas; Baixa produtividade dos profissionais usuários da solução."/>
    <m/>
    <n v="0"/>
    <n v="0"/>
    <n v="0"/>
    <n v="0"/>
    <n v="0"/>
    <n v="0"/>
    <n v="0"/>
    <n v="0"/>
    <n v="0"/>
    <n v="0"/>
    <n v="0"/>
    <n v="93"/>
    <n v="93"/>
    <n v="0"/>
    <n v="0"/>
    <n v="0"/>
    <n v="0"/>
    <n v="0"/>
    <n v="0"/>
    <n v="0"/>
    <n v="0"/>
    <n v="0"/>
    <n v="0"/>
    <n v="0"/>
    <n v="0"/>
    <n v="0"/>
    <n v="0"/>
    <n v="0"/>
    <n v="0"/>
    <n v="0"/>
    <n v="0"/>
    <n v="0"/>
    <n v="0"/>
    <n v="0"/>
    <n v="0"/>
    <n v="0"/>
    <n v="0"/>
    <n v="0"/>
    <n v="0"/>
    <n v="0"/>
    <n v="0"/>
    <n v="0"/>
    <n v="0"/>
    <n v="0"/>
    <n v="0"/>
    <n v="0"/>
    <n v="0"/>
    <n v="0"/>
    <n v="0"/>
    <n v="0"/>
    <n v="0"/>
    <n v="0"/>
    <n v="0"/>
    <n v="0"/>
    <n v="0"/>
    <n v="0"/>
    <n v="0"/>
    <n v="0"/>
    <n v="0"/>
    <n v="0"/>
    <n v="0"/>
    <n v="0"/>
    <n v="0"/>
    <n v="0"/>
    <n v="0"/>
    <n v="93"/>
  </r>
  <r>
    <x v="2"/>
    <x v="16"/>
    <s v="TI/RT"/>
    <s v="Giovani Davi"/>
    <s v="TI/RT"/>
    <s v="Giovani Davi"/>
    <s v="DGE"/>
    <s v="NA"/>
    <m/>
    <s v="Software para Análise de Vulnerabilidades em Redes e Sistemas"/>
    <s v="Aquisição de ferramenta para análise de vulnerabilidades em Redes e Sistemas. Vulnerabilidades em redes e sistemas são utilizadas por atacantes cibernéticos para o roubo de informações confidenciais e invasão de redes corporativas e, se não forem identificadas e corrigidas antes que sejam exploradas, podem causar a interrupção total ou parcial dos negócios da Empresa. No processo de segurança da informação existem medidas preventivas e corretivas que podem ser tomadas de acordo com a situação de risco e a  linha do tempo.  A análise de vulnerabilidades é uma atividade que ocorre na fase de prevenção, onde ainda é possível evitar que uma ameaça explore uma vulnerabilidade e traga prejuízos financeiros e/ou à imagem da Cemig."/>
    <s v="Descontinuidade de serviços informatizados_x000a_Roubo de informações confidenciais e invasão de redes corporativas"/>
    <m/>
    <n v="0"/>
    <n v="0"/>
    <n v="80"/>
    <n v="0"/>
    <n v="0"/>
    <n v="0"/>
    <n v="0"/>
    <n v="0"/>
    <n v="0"/>
    <n v="0"/>
    <n v="0"/>
    <n v="0"/>
    <n v="80"/>
    <n v="0"/>
    <n v="0"/>
    <n v="0"/>
    <n v="0"/>
    <n v="0"/>
    <n v="0"/>
    <n v="0"/>
    <n v="0"/>
    <n v="0"/>
    <n v="0"/>
    <n v="0"/>
    <n v="0"/>
    <n v="0"/>
    <n v="0"/>
    <n v="0"/>
    <n v="0"/>
    <n v="0"/>
    <n v="0"/>
    <n v="0"/>
    <n v="0"/>
    <n v="0"/>
    <n v="0"/>
    <n v="0"/>
    <n v="0"/>
    <n v="0"/>
    <n v="0"/>
    <n v="0"/>
    <n v="0"/>
    <n v="0"/>
    <n v="0"/>
    <n v="0"/>
    <n v="0"/>
    <n v="0"/>
    <n v="0"/>
    <n v="0"/>
    <n v="0"/>
    <n v="0"/>
    <n v="0"/>
    <n v="0"/>
    <n v="0"/>
    <n v="0"/>
    <n v="0"/>
    <n v="0"/>
    <n v="0"/>
    <n v="0"/>
    <n v="0"/>
    <n v="0"/>
    <n v="0"/>
    <n v="0"/>
    <n v="0"/>
    <n v="0"/>
    <n v="0"/>
    <n v="80"/>
  </r>
  <r>
    <x v="2"/>
    <x v="16"/>
    <s v="TI/IO"/>
    <s v="Carlos Araújo"/>
    <s v="TI/IO"/>
    <s v="Carlos Araújo"/>
    <s v="DDC"/>
    <s v="NA"/>
    <m/>
    <s v="Programa de cálculo de janela de travessia e balanço de cabos"/>
    <s v="Cálculo de janelas de travessias de MD sob LD e de balanço de cabos._x000a_8 licenças."/>
    <s v="Atendimento à demanda continuará com a EA/EP, consumindo recurso humano de um profissional em tempo integral e comprometendo seu desempenho e o atendimento às demandas de expansão. "/>
    <m/>
    <n v="0"/>
    <n v="0"/>
    <n v="0"/>
    <n v="0"/>
    <n v="0"/>
    <n v="72"/>
    <n v="0"/>
    <n v="0"/>
    <n v="0"/>
    <n v="0"/>
    <n v="0"/>
    <n v="0"/>
    <n v="72"/>
    <n v="0"/>
    <n v="0"/>
    <n v="0"/>
    <n v="0"/>
    <n v="0"/>
    <n v="0"/>
    <n v="0"/>
    <n v="0"/>
    <n v="0"/>
    <n v="0"/>
    <n v="0"/>
    <n v="0"/>
    <n v="0"/>
    <n v="0"/>
    <n v="0"/>
    <n v="0"/>
    <n v="0"/>
    <n v="0"/>
    <n v="0"/>
    <n v="0"/>
    <n v="0"/>
    <n v="0"/>
    <n v="0"/>
    <n v="0"/>
    <n v="0"/>
    <n v="0"/>
    <n v="0"/>
    <n v="0"/>
    <n v="0"/>
    <n v="0"/>
    <n v="0"/>
    <n v="0"/>
    <n v="0"/>
    <n v="0"/>
    <n v="0"/>
    <n v="0"/>
    <n v="0"/>
    <n v="0"/>
    <n v="0"/>
    <n v="0"/>
    <n v="0"/>
    <n v="0"/>
    <n v="0"/>
    <n v="0"/>
    <n v="0"/>
    <n v="0"/>
    <n v="0"/>
    <n v="0"/>
    <n v="0"/>
    <n v="0"/>
    <n v="0"/>
    <n v="0"/>
    <n v="72"/>
  </r>
  <r>
    <x v="2"/>
    <x v="16"/>
    <s v="TI/TC"/>
    <s v="Roberto Sebastião"/>
    <s v="TI/TC"/>
    <s v="Roberto Sebastião"/>
    <s v="DDC"/>
    <s v="NA"/>
    <m/>
    <s v="Aquisição do Software analisador de protocolo. Ex.: ASE2000._x000a__x000a_NOTA - Este software pode ser adquirido dentro do contrato das SECIs. Para isso, há necessidade da solicitação através do gerente para a EA/EP._x000a_"/>
    <s v="Aquisição de 2 licenças de  Software analisador de protocolos Industriais e redes Ethernet industriais_x000a_"/>
    <s v="Contribui para a morosidade na identificação de problemas de integração de equipamentos e conexão via redes de automação das novas SEs."/>
    <m/>
    <n v="0"/>
    <n v="0"/>
    <n v="0"/>
    <n v="0"/>
    <n v="0"/>
    <n v="0"/>
    <n v="50"/>
    <n v="0"/>
    <n v="0"/>
    <n v="0"/>
    <n v="0"/>
    <n v="0"/>
    <n v="50"/>
    <n v="0"/>
    <n v="0"/>
    <n v="0"/>
    <n v="0"/>
    <n v="0"/>
    <n v="0"/>
    <n v="0"/>
    <n v="0"/>
    <n v="0"/>
    <n v="0"/>
    <n v="0"/>
    <n v="0"/>
    <n v="0"/>
    <n v="0"/>
    <n v="0"/>
    <n v="0"/>
    <n v="0"/>
    <n v="0"/>
    <n v="0"/>
    <n v="0"/>
    <n v="0"/>
    <n v="0"/>
    <n v="0"/>
    <n v="0"/>
    <n v="0"/>
    <n v="0"/>
    <n v="0"/>
    <n v="0"/>
    <n v="0"/>
    <n v="0"/>
    <n v="0"/>
    <n v="0"/>
    <n v="0"/>
    <n v="0"/>
    <n v="0"/>
    <n v="0"/>
    <n v="0"/>
    <n v="0"/>
    <n v="0"/>
    <n v="0"/>
    <n v="0"/>
    <n v="0"/>
    <n v="0"/>
    <n v="0"/>
    <n v="0"/>
    <n v="0"/>
    <n v="0"/>
    <n v="0"/>
    <n v="0"/>
    <n v="0"/>
    <n v="0"/>
    <n v="0"/>
    <n v="50"/>
  </r>
  <r>
    <x v="2"/>
    <x v="16"/>
    <s v="TI/SI"/>
    <s v="Álisson Costa"/>
    <s v="TI/SI"/>
    <s v="Álisson Costa"/>
    <s v="DGE"/>
    <s v="NA"/>
    <m/>
    <s v="Software: Assinatura Eletrônica de Documentos "/>
    <s v="Imprementar a Assinatura Digital para o processo de Suprimentos"/>
    <s v="Continuar com os processos de contratação morosos, com assinatura física de documentos, impressão e altos custos com os Correios."/>
    <m/>
    <n v="0"/>
    <n v="0"/>
    <n v="0"/>
    <n v="0"/>
    <n v="20"/>
    <n v="20"/>
    <n v="0"/>
    <n v="0"/>
    <n v="0"/>
    <n v="0"/>
    <n v="0"/>
    <n v="0"/>
    <n v="40"/>
    <n v="0"/>
    <n v="0"/>
    <n v="0"/>
    <n v="0"/>
    <n v="0"/>
    <n v="0"/>
    <n v="0"/>
    <n v="0"/>
    <n v="0"/>
    <n v="0"/>
    <n v="0"/>
    <n v="0"/>
    <n v="0"/>
    <n v="0"/>
    <n v="0"/>
    <n v="0"/>
    <n v="0"/>
    <n v="0"/>
    <n v="0"/>
    <n v="0"/>
    <n v="0"/>
    <n v="0"/>
    <n v="0"/>
    <n v="0"/>
    <n v="0"/>
    <n v="0"/>
    <n v="0"/>
    <n v="0"/>
    <n v="0"/>
    <n v="0"/>
    <n v="0"/>
    <n v="0"/>
    <n v="0"/>
    <n v="0"/>
    <n v="0"/>
    <n v="0"/>
    <n v="0"/>
    <n v="0"/>
    <n v="0"/>
    <n v="0"/>
    <n v="0"/>
    <n v="0"/>
    <n v="0"/>
    <n v="0"/>
    <n v="0"/>
    <n v="0"/>
    <n v="0"/>
    <n v="0"/>
    <n v="0"/>
    <n v="0"/>
    <n v="0"/>
    <n v="0"/>
    <n v="40"/>
  </r>
  <r>
    <x v="2"/>
    <x v="16"/>
    <s v="TI/IO"/>
    <s v="Carlos Araújo"/>
    <s v="TI/IO"/>
    <s v="Carlos Araújo"/>
    <s v="DDC"/>
    <s v="NA"/>
    <m/>
    <s v="Licença do programa TF_SE"/>
    <s v="Programa para calculo das trações e flechas em barramentos flexíveis em subestações"/>
    <s v="Comprometimento de atendimento aos projetos de expansão no prazo desejado dentro do ciclo tarifário."/>
    <m/>
    <m/>
    <n v="0"/>
    <n v="0"/>
    <n v="0"/>
    <n v="0"/>
    <n v="12.2"/>
    <n v="0"/>
    <n v="0"/>
    <n v="0"/>
    <n v="0"/>
    <n v="0"/>
    <n v="0"/>
    <n v="12.2"/>
    <n v="0"/>
    <n v="0"/>
    <n v="0"/>
    <n v="0"/>
    <n v="0"/>
    <n v="0"/>
    <n v="0"/>
    <n v="0"/>
    <n v="0"/>
    <n v="0"/>
    <n v="0"/>
    <n v="0"/>
    <n v="0"/>
    <n v="0"/>
    <n v="0"/>
    <n v="0"/>
    <n v="0"/>
    <n v="0"/>
    <n v="0"/>
    <n v="0"/>
    <n v="0"/>
    <n v="0"/>
    <n v="0"/>
    <n v="0"/>
    <n v="0"/>
    <n v="0"/>
    <n v="0"/>
    <n v="0"/>
    <n v="0"/>
    <n v="0"/>
    <n v="0"/>
    <n v="0"/>
    <n v="0"/>
    <n v="0"/>
    <n v="0"/>
    <n v="0"/>
    <n v="0"/>
    <n v="0"/>
    <n v="0"/>
    <n v="0"/>
    <n v="0"/>
    <n v="0"/>
    <n v="0"/>
    <n v="0"/>
    <n v="0"/>
    <n v="0"/>
    <n v="0"/>
    <n v="0"/>
    <n v="0"/>
    <n v="0"/>
    <n v="0"/>
    <n v="0"/>
    <n v="12.2"/>
  </r>
  <r>
    <x v="2"/>
    <x v="17"/>
    <s v="MS/LA"/>
    <s v="José Flávio/Amaro Freitas"/>
    <s v="MS/LA"/>
    <s v="José Flávio/Amaro Freitas"/>
    <s v="DGE"/>
    <s v="-"/>
    <m/>
    <s v="Semirreboque modular articulado tipo linha de eixo (06 linhas) para transporte especial de cargas indivisíveis e excedentes de peso e/ou dimensões, para atender ao sistema elétrico de potência -SEP"/>
    <s v="SEMIRREBOQUE MODULAR, ARTICULADO, DE 6 LINHAS DE EIXO,  SUSPENSÃO HIDRÁULICA DIRECIIONAL, PERCOÇO ARTICULADO, PARA TRANSPORTE DE CARGAS INDIVISÍVEIS E EXCEDENTES DE PESO E/OU DIMENSÕES PARA ATENDIMENTO AO SISTEMA ELÉTRICO DE POTÊNCIA; "/>
    <s v="Sucateamento do ferramental das equipes de transporte e movimentação de cargas especias, elevados custos de manutenção, grande indisponibilidades por falta de peças de reposição, não atendimento dos prazos pactuados dos atendimentos às,  emergências, serviços programados e de  manutenção do sistema elétrico de potência- sep, dificuldade de roteirização em função do comprimento do conjunto transportador risco de impactos negativos dada as restrições gerados na infraestrutura viária, ambiental,  mobilidade, acessibilidade às instalações(ses, usinas, oficinas manutenção); _x000a_Aplicação de multas expressivas à cemig, por interrupção do fornecimento de energia a consumidores em limites exorbitantes, fora dos previstos em lei, com impactos diretos no DEC, FEC, DIC e DMIC._x000a_"/>
    <m/>
    <m/>
    <m/>
    <m/>
    <m/>
    <m/>
    <m/>
    <m/>
    <m/>
    <m/>
    <m/>
    <m/>
    <m/>
    <n v="0"/>
    <n v="1364"/>
    <m/>
    <m/>
    <m/>
    <m/>
    <m/>
    <m/>
    <m/>
    <m/>
    <m/>
    <m/>
    <m/>
    <n v="1364"/>
    <n v="1364"/>
    <m/>
    <m/>
    <m/>
    <m/>
    <m/>
    <m/>
    <m/>
    <m/>
    <m/>
    <m/>
    <m/>
    <n v="1364"/>
    <m/>
    <m/>
    <m/>
    <m/>
    <m/>
    <m/>
    <m/>
    <m/>
    <m/>
    <m/>
    <m/>
    <m/>
    <n v="0"/>
    <m/>
    <m/>
    <m/>
    <m/>
    <m/>
    <m/>
    <m/>
    <m/>
    <m/>
    <m/>
    <m/>
    <m/>
    <n v="0"/>
    <n v="2728"/>
  </r>
  <r>
    <x v="2"/>
    <x v="17"/>
    <s v="SC"/>
    <s v="Ormindo Coutinho Filho"/>
    <s v="SC"/>
    <s v="Ormindo Coutinho Filho"/>
    <s v="DGE"/>
    <s v="-"/>
    <m/>
    <s v="Aquisição de cesta Aérea para Trabalhos em Linha Viva 138KV"/>
    <s v="Aquisição de cesta aérea 138KV"/>
    <s v="Comprometer a produtividade das equipes e atendimento aos indices de qualidade de fornecimento da Alta Tensão."/>
    <m/>
    <m/>
    <m/>
    <m/>
    <m/>
    <n v="600"/>
    <m/>
    <m/>
    <m/>
    <m/>
    <m/>
    <m/>
    <m/>
    <n v="600"/>
    <m/>
    <m/>
    <m/>
    <m/>
    <m/>
    <m/>
    <m/>
    <m/>
    <m/>
    <m/>
    <m/>
    <m/>
    <n v="0"/>
    <n v="600"/>
    <m/>
    <m/>
    <m/>
    <m/>
    <m/>
    <m/>
    <m/>
    <m/>
    <m/>
    <m/>
    <m/>
    <n v="600"/>
    <m/>
    <m/>
    <m/>
    <m/>
    <m/>
    <m/>
    <m/>
    <m/>
    <m/>
    <m/>
    <m/>
    <m/>
    <n v="0"/>
    <m/>
    <m/>
    <m/>
    <m/>
    <m/>
    <m/>
    <m/>
    <m/>
    <m/>
    <m/>
    <m/>
    <m/>
    <n v="0"/>
    <n v="1200"/>
  </r>
  <r>
    <x v="2"/>
    <x v="17"/>
    <s v="SC"/>
    <s v="Ormindo Coutinho Filho"/>
    <s v="SC"/>
    <s v="Ormindo Coutinho Filho"/>
    <s v="DGE"/>
    <s v="-"/>
    <m/>
    <s v="Substituição de Veículos da Diretoria Executiva - Distribuição"/>
    <s v="Renovação da frota de veículos da Diretoria Executiva - Distribuição"/>
    <s v="Aumento de despesas com manutenção, indisponibilidade dos veículos."/>
    <m/>
    <m/>
    <m/>
    <m/>
    <m/>
    <m/>
    <m/>
    <m/>
    <m/>
    <m/>
    <m/>
    <m/>
    <n v="1054.4000000000001"/>
    <n v="1054.4000000000001"/>
    <m/>
    <m/>
    <m/>
    <m/>
    <m/>
    <m/>
    <m/>
    <m/>
    <m/>
    <m/>
    <m/>
    <m/>
    <n v="0"/>
    <m/>
    <m/>
    <m/>
    <m/>
    <m/>
    <m/>
    <m/>
    <m/>
    <m/>
    <m/>
    <m/>
    <m/>
    <n v="0"/>
    <m/>
    <m/>
    <m/>
    <m/>
    <m/>
    <m/>
    <m/>
    <m/>
    <m/>
    <m/>
    <m/>
    <m/>
    <n v="0"/>
    <m/>
    <m/>
    <m/>
    <m/>
    <m/>
    <m/>
    <m/>
    <m/>
    <m/>
    <m/>
    <m/>
    <m/>
    <n v="0"/>
    <n v="1054.4000000000001"/>
  </r>
  <r>
    <x v="2"/>
    <x v="17"/>
    <s v="SC"/>
    <s v="Ormindo Coutinho Filho"/>
    <s v="SC"/>
    <s v="Ormindo Coutinho Filho"/>
    <s v="DGE"/>
    <s v="-"/>
    <m/>
    <s v="Aquisição de Guindaste Hidráulico Veicular e Carroceria modular metálica p/ RDS"/>
    <s v="Instalar nos caminhões equipamentos hidraulicos para movimentação, içamento e remoção, que permite carregar, transportar e descarregar equipamentos"/>
    <s v="Comprometer a qualidade dos serviços prestados e  a produtividade das equipes de Rede de Distribuição Subterrânea"/>
    <m/>
    <m/>
    <m/>
    <m/>
    <m/>
    <m/>
    <m/>
    <m/>
    <m/>
    <m/>
    <m/>
    <m/>
    <m/>
    <n v="0"/>
    <m/>
    <m/>
    <m/>
    <m/>
    <m/>
    <m/>
    <m/>
    <m/>
    <m/>
    <m/>
    <m/>
    <m/>
    <n v="0"/>
    <n v="350"/>
    <m/>
    <m/>
    <m/>
    <m/>
    <m/>
    <m/>
    <m/>
    <m/>
    <m/>
    <m/>
    <m/>
    <n v="350"/>
    <n v="350"/>
    <m/>
    <m/>
    <m/>
    <m/>
    <m/>
    <m/>
    <m/>
    <m/>
    <m/>
    <m/>
    <m/>
    <n v="350"/>
    <m/>
    <m/>
    <m/>
    <m/>
    <m/>
    <m/>
    <m/>
    <m/>
    <m/>
    <m/>
    <m/>
    <m/>
    <n v="0"/>
    <n v="700"/>
  </r>
  <r>
    <x v="2"/>
    <x v="17"/>
    <s v="SC"/>
    <s v="Ormindo Coutinho Filho"/>
    <s v="SC"/>
    <s v="Ormindo Coutinho Filho"/>
    <s v="DGE"/>
    <s v="-"/>
    <m/>
    <s v="CARRETA TANQUE CAP. 25.000LT TRANSP. OLEO ISOLANTE"/>
    <s v="CARRETA TANQUE CAP. 25.000LT TRANSP. OLEO ISOLANTE"/>
    <s v="Paralisação das atividades de manutenção alta tensão "/>
    <m/>
    <m/>
    <m/>
    <m/>
    <m/>
    <m/>
    <m/>
    <m/>
    <m/>
    <m/>
    <m/>
    <m/>
    <m/>
    <n v="0"/>
    <m/>
    <m/>
    <m/>
    <m/>
    <m/>
    <m/>
    <n v="500"/>
    <m/>
    <m/>
    <m/>
    <m/>
    <m/>
    <n v="500"/>
    <m/>
    <m/>
    <m/>
    <m/>
    <m/>
    <m/>
    <m/>
    <m/>
    <m/>
    <m/>
    <m/>
    <m/>
    <n v="0"/>
    <m/>
    <m/>
    <m/>
    <m/>
    <m/>
    <m/>
    <m/>
    <m/>
    <m/>
    <m/>
    <m/>
    <m/>
    <n v="0"/>
    <m/>
    <m/>
    <m/>
    <m/>
    <m/>
    <m/>
    <m/>
    <m/>
    <m/>
    <m/>
    <m/>
    <m/>
    <n v="0"/>
    <n v="500"/>
  </r>
  <r>
    <x v="2"/>
    <x v="17"/>
    <s v="SC"/>
    <s v="Ormindo Coutinho Filho"/>
    <s v="SC"/>
    <s v="Ormindo Coutinho Filho"/>
    <s v="DGE"/>
    <s v="-"/>
    <m/>
    <s v="Aquisição de cesto aéreo acoplado com braço suplementar isolado 138kV"/>
    <s v="Aquisição de cesta aérea acoplado com braço suplementar isolado 138KV"/>
    <s v="Comprometer a produtividade das equipes e atendimento aos indices de qualidade de fornecimento da Alta Tensão."/>
    <m/>
    <m/>
    <m/>
    <m/>
    <m/>
    <m/>
    <m/>
    <n v="500"/>
    <m/>
    <m/>
    <m/>
    <m/>
    <m/>
    <n v="500"/>
    <m/>
    <m/>
    <m/>
    <m/>
    <m/>
    <m/>
    <m/>
    <m/>
    <m/>
    <m/>
    <m/>
    <m/>
    <n v="0"/>
    <m/>
    <m/>
    <m/>
    <m/>
    <m/>
    <m/>
    <m/>
    <m/>
    <m/>
    <m/>
    <m/>
    <m/>
    <n v="0"/>
    <m/>
    <m/>
    <m/>
    <m/>
    <m/>
    <m/>
    <m/>
    <m/>
    <m/>
    <m/>
    <m/>
    <m/>
    <n v="0"/>
    <m/>
    <m/>
    <m/>
    <m/>
    <m/>
    <m/>
    <m/>
    <m/>
    <m/>
    <m/>
    <m/>
    <m/>
    <n v="0"/>
    <n v="500"/>
  </r>
  <r>
    <x v="2"/>
    <x v="17"/>
    <s v="SC"/>
    <s v="Ormindo Coutinho Filho"/>
    <s v="SC"/>
    <s v="Ormindo Coutinho Filho"/>
    <s v="DGE"/>
    <s v="-"/>
    <m/>
    <s v="Aquisição de Caminhão e Guindaste Hidráulico 25 toneladas para RDS"/>
    <s v="Aquisição de caminhão e equipamento hidraulico para movimentação, içamento e remoção, que permite carregar, transportar e descarregar equipamentos de até 25 toneladas"/>
    <s v="Comprometer a produtividade das equipes da rede de distribuição subterrânea"/>
    <m/>
    <m/>
    <m/>
    <m/>
    <m/>
    <m/>
    <m/>
    <m/>
    <m/>
    <m/>
    <m/>
    <m/>
    <m/>
    <n v="0"/>
    <m/>
    <m/>
    <m/>
    <m/>
    <m/>
    <m/>
    <m/>
    <m/>
    <m/>
    <m/>
    <m/>
    <m/>
    <n v="0"/>
    <n v="368"/>
    <m/>
    <m/>
    <m/>
    <m/>
    <m/>
    <m/>
    <m/>
    <m/>
    <m/>
    <m/>
    <m/>
    <n v="368"/>
    <m/>
    <m/>
    <m/>
    <m/>
    <m/>
    <m/>
    <m/>
    <m/>
    <m/>
    <m/>
    <m/>
    <m/>
    <n v="0"/>
    <m/>
    <m/>
    <m/>
    <m/>
    <m/>
    <m/>
    <m/>
    <m/>
    <m/>
    <m/>
    <m/>
    <m/>
    <n v="0"/>
    <n v="368"/>
  </r>
  <r>
    <x v="2"/>
    <x v="17"/>
    <s v="SC"/>
    <s v="Ormindo Coutinho Filho"/>
    <s v="SC"/>
    <s v="Ormindo Coutinho Filho"/>
    <s v="DGE"/>
    <s v="-"/>
    <m/>
    <s v="Aquisição de Caminhão para instalação da cesta aérea isolada para 138KV"/>
    <s v="Aquisição de caminhão para instalação da cesta aérea isolada para 138 kV"/>
    <s v="Comprometer a produtividade das equipes e atendimento aos indices de qualidade de fornecimento da Alta Tensão."/>
    <m/>
    <m/>
    <m/>
    <m/>
    <m/>
    <n v="180"/>
    <m/>
    <m/>
    <m/>
    <m/>
    <m/>
    <m/>
    <m/>
    <n v="180"/>
    <m/>
    <m/>
    <m/>
    <m/>
    <m/>
    <m/>
    <m/>
    <m/>
    <m/>
    <m/>
    <m/>
    <m/>
    <n v="0"/>
    <n v="180"/>
    <m/>
    <m/>
    <m/>
    <m/>
    <m/>
    <m/>
    <m/>
    <m/>
    <m/>
    <m/>
    <m/>
    <n v="180"/>
    <m/>
    <m/>
    <m/>
    <m/>
    <m/>
    <m/>
    <m/>
    <m/>
    <m/>
    <m/>
    <m/>
    <m/>
    <n v="0"/>
    <m/>
    <m/>
    <m/>
    <m/>
    <m/>
    <m/>
    <m/>
    <m/>
    <m/>
    <m/>
    <m/>
    <m/>
    <n v="0"/>
    <n v="360"/>
  </r>
  <r>
    <x v="2"/>
    <x v="17"/>
    <s v="SC"/>
    <s v="Ormindo Coutinho Filho"/>
    <s v="SC"/>
    <s v="Ormindo Coutinho Filho"/>
    <s v="DGE"/>
    <s v="3240/12"/>
    <m/>
    <s v="Substituição do painel de navegação do king air"/>
    <s v="Serviços atualização do sistema de Avionics da aeronave King Air B200 - Prefixo: PT-WLK"/>
    <s v="A não atualização e homologação do sistema junto ao órgãos competentes restringe a prioridade de pouso em relação às demais aeronaves dotadas destes recursos. Item 2 do PC 4500027415 pendente de pagamento. Aguardando o registro no FAA e validação da ANAC para que a aeronave possa entrar em operação."/>
    <m/>
    <m/>
    <m/>
    <m/>
    <m/>
    <m/>
    <m/>
    <m/>
    <m/>
    <m/>
    <n v="346"/>
    <m/>
    <m/>
    <n v="346"/>
    <m/>
    <m/>
    <m/>
    <m/>
    <m/>
    <m/>
    <m/>
    <m/>
    <m/>
    <m/>
    <m/>
    <m/>
    <n v="0"/>
    <m/>
    <m/>
    <m/>
    <m/>
    <m/>
    <m/>
    <m/>
    <m/>
    <m/>
    <m/>
    <m/>
    <m/>
    <n v="0"/>
    <m/>
    <m/>
    <m/>
    <m/>
    <m/>
    <m/>
    <m/>
    <m/>
    <m/>
    <m/>
    <m/>
    <m/>
    <n v="0"/>
    <m/>
    <m/>
    <m/>
    <m/>
    <m/>
    <m/>
    <m/>
    <m/>
    <m/>
    <m/>
    <m/>
    <m/>
    <n v="0"/>
    <n v="346"/>
  </r>
  <r>
    <x v="2"/>
    <x v="17"/>
    <s v="SC"/>
    <s v="Ormindo Coutinho Filho"/>
    <s v="SC"/>
    <s v="Ormindo Coutinho Filho"/>
    <s v="DGE"/>
    <s v="-"/>
    <m/>
    <s v="Aquisição de tanques para combustível"/>
    <s v="Atualização tecnológica do tanque de combustível, já que o atual está validade ultrapassada e requer inspeções trimestrais (despesa operacional)"/>
    <s v="Aumento da despesa operacional."/>
    <m/>
    <m/>
    <m/>
    <m/>
    <m/>
    <m/>
    <m/>
    <m/>
    <m/>
    <n v="300"/>
    <m/>
    <m/>
    <m/>
    <n v="300"/>
    <m/>
    <m/>
    <m/>
    <m/>
    <m/>
    <m/>
    <m/>
    <m/>
    <m/>
    <m/>
    <m/>
    <m/>
    <n v="0"/>
    <m/>
    <m/>
    <m/>
    <m/>
    <m/>
    <m/>
    <m/>
    <m/>
    <m/>
    <m/>
    <m/>
    <m/>
    <n v="0"/>
    <m/>
    <m/>
    <m/>
    <m/>
    <m/>
    <m/>
    <m/>
    <m/>
    <m/>
    <m/>
    <m/>
    <m/>
    <n v="0"/>
    <m/>
    <m/>
    <m/>
    <m/>
    <m/>
    <m/>
    <m/>
    <m/>
    <m/>
    <m/>
    <m/>
    <m/>
    <n v="0"/>
    <n v="300"/>
  </r>
  <r>
    <x v="2"/>
    <x v="17"/>
    <s v="SC"/>
    <s v="Ormindo Coutinho Filho"/>
    <s v="SC"/>
    <s v="Ormindo Coutinho Filho"/>
    <s v="DGE"/>
    <s v="-"/>
    <m/>
    <s v="Aquisição de carroceria para caminhão com cesta aérea 138KV e montagem de carroceria"/>
    <s v="Aquisição de carroceria para caminhão com cesta aérea 138 kV e Montagem da carroceria"/>
    <s v="Comprometer a produtividade das equipes e atendimento aos indices de qualidade de fornecimento da Alta Tensão."/>
    <m/>
    <m/>
    <m/>
    <m/>
    <m/>
    <n v="120"/>
    <m/>
    <m/>
    <m/>
    <m/>
    <m/>
    <m/>
    <m/>
    <n v="120"/>
    <m/>
    <m/>
    <m/>
    <m/>
    <m/>
    <m/>
    <m/>
    <m/>
    <m/>
    <m/>
    <m/>
    <m/>
    <n v="0"/>
    <n v="120"/>
    <m/>
    <m/>
    <m/>
    <m/>
    <m/>
    <m/>
    <m/>
    <m/>
    <m/>
    <m/>
    <m/>
    <n v="120"/>
    <m/>
    <m/>
    <m/>
    <m/>
    <m/>
    <m/>
    <m/>
    <m/>
    <m/>
    <m/>
    <m/>
    <m/>
    <n v="0"/>
    <m/>
    <m/>
    <m/>
    <m/>
    <m/>
    <m/>
    <m/>
    <m/>
    <m/>
    <m/>
    <m/>
    <m/>
    <n v="0"/>
    <n v="240"/>
  </r>
  <r>
    <x v="2"/>
    <x v="17"/>
    <s v="SC"/>
    <s v="Ormindo Coutinho Filho"/>
    <s v="SC"/>
    <s v="Ormindo Coutinho Filho"/>
    <s v="DGE"/>
    <s v="-"/>
    <m/>
    <s v="Aquisição de Retroescavadeira compacta"/>
    <s v="Aquisição de Retroescavadeira compacta para manutenção da via de acesso para trabalho das equipes de Linhas de Distribuição"/>
    <s v="Comprometer a produtividade das equipes, atendimentos emergenciais e aumentar a utilização de recursos de despesas."/>
    <m/>
    <m/>
    <m/>
    <m/>
    <m/>
    <m/>
    <m/>
    <m/>
    <m/>
    <m/>
    <m/>
    <m/>
    <m/>
    <n v="0"/>
    <m/>
    <m/>
    <m/>
    <m/>
    <m/>
    <m/>
    <m/>
    <m/>
    <m/>
    <m/>
    <m/>
    <m/>
    <n v="0"/>
    <m/>
    <m/>
    <m/>
    <m/>
    <m/>
    <m/>
    <m/>
    <m/>
    <m/>
    <m/>
    <m/>
    <m/>
    <n v="0"/>
    <m/>
    <m/>
    <m/>
    <m/>
    <m/>
    <m/>
    <m/>
    <m/>
    <m/>
    <m/>
    <m/>
    <m/>
    <n v="0"/>
    <n v="170"/>
    <m/>
    <m/>
    <m/>
    <m/>
    <m/>
    <m/>
    <m/>
    <m/>
    <m/>
    <m/>
    <m/>
    <n v="170"/>
    <n v="170"/>
  </r>
  <r>
    <x v="2"/>
    <x v="17"/>
    <s v="MS/LA"/>
    <s v="José Flávio/Amaro Freitas"/>
    <s v="MS/LA"/>
    <s v="José Flávio/Amaro Freitas"/>
    <s v="DGE"/>
    <s v="-"/>
    <m/>
    <s v="Kit movimentação circuito / sistema pneumático para movimentação mecânica de cargas de peso e dimensão elevado a ser instalado em caminhão truck para equipe de movimentação de cargas especiais"/>
    <s v="CONJUNTO COM INTENSIFICADOR DE PRESSÃO HIDRAULICO COMPOSTO DE MANÔMETRO, SISTEMA DE DUPLA AÇÃO, COM VALVULA REGULADORA DE PRESSÃO DE 4 VIAS, 3 POSICOES /FUNÇOES DA VALVULA: AVANÇO / RETENÇÃO/ RETORNO, DE VAZÃO  44 pol³ / min, PESO: 7,26 Kg;"/>
    <s v="RISCO DE OCORÊNCIA DE ACIDENTES, BAIXA PRODUTIVIDADE DOS ATENDIMENTOS, OBSOLESCÊNCIA DO FERRAMENTAL, ELEVADO CUSTO MANUTENÇÃO, RISCO DO NÃO ATENDIMENTO EFICAZ  ÀS EMERGÊNCIAS DO SISTEMA ELÉTRICO DE POTÊNCIA- SEP, JUNTO AS INSTALAÇÃOES ENERGIZADASPRÓPRIAS E/OU TERCEIROS, USINAS, OFICINAS MANUTENÇÃO,PRÓPRIAS E/OU TERCEIROS;   _x000a_Aplicação de multas expressivas à Cemig, por interrupção do fornecimento de energia a consumidores em limites exorbitantes, fora dos previstos em lei, com impactos diretos no DEC, FEC, DIC e DMIC."/>
    <m/>
    <m/>
    <m/>
    <m/>
    <m/>
    <n v="82"/>
    <m/>
    <m/>
    <m/>
    <m/>
    <m/>
    <m/>
    <m/>
    <n v="82"/>
    <m/>
    <m/>
    <m/>
    <m/>
    <m/>
    <m/>
    <m/>
    <m/>
    <m/>
    <m/>
    <m/>
    <m/>
    <n v="0"/>
    <m/>
    <m/>
    <m/>
    <m/>
    <m/>
    <m/>
    <m/>
    <m/>
    <m/>
    <m/>
    <m/>
    <m/>
    <n v="0"/>
    <m/>
    <m/>
    <m/>
    <m/>
    <m/>
    <m/>
    <m/>
    <m/>
    <m/>
    <m/>
    <m/>
    <m/>
    <n v="0"/>
    <m/>
    <m/>
    <m/>
    <m/>
    <m/>
    <m/>
    <m/>
    <m/>
    <m/>
    <m/>
    <m/>
    <m/>
    <n v="0"/>
    <n v="82"/>
  </r>
  <r>
    <x v="3"/>
    <x v="18"/>
    <s v="TI/IO"/>
    <s v="Carlos Araújo"/>
    <s v="TI/IO"/>
    <s v="Carlos Araújo"/>
    <s v="DGE"/>
    <s v="TI01017"/>
    <m/>
    <s v="Modernização do Parque Microinformática H"/>
    <s v="Atualização do parque de microinformática para atender a política de substituição de 20% ao ano."/>
    <s v="-"/>
    <m/>
    <n v="0"/>
    <n v="0"/>
    <n v="0"/>
    <n v="0"/>
    <n v="0"/>
    <n v="0"/>
    <n v="0"/>
    <n v="0"/>
    <n v="75"/>
    <n v="0"/>
    <n v="0"/>
    <n v="0"/>
    <n v="75"/>
    <n v="0"/>
    <n v="0"/>
    <n v="0"/>
    <n v="0"/>
    <n v="0"/>
    <n v="0"/>
    <n v="0"/>
    <n v="0"/>
    <n v="75"/>
    <n v="0"/>
    <n v="0"/>
    <n v="0"/>
    <n v="75"/>
    <n v="0"/>
    <n v="0"/>
    <n v="0"/>
    <n v="0"/>
    <n v="0"/>
    <n v="0"/>
    <n v="0"/>
    <n v="0"/>
    <n v="150"/>
    <n v="0"/>
    <n v="0"/>
    <n v="0"/>
    <n v="150"/>
    <n v="0"/>
    <n v="0"/>
    <n v="0"/>
    <n v="0"/>
    <n v="0"/>
    <n v="0"/>
    <n v="0"/>
    <n v="0"/>
    <n v="150"/>
    <n v="0"/>
    <n v="0"/>
    <n v="0"/>
    <n v="150"/>
    <n v="0"/>
    <n v="0"/>
    <n v="0"/>
    <n v="0"/>
    <n v="0"/>
    <n v="0"/>
    <n v="0"/>
    <n v="0"/>
    <n v="0"/>
    <n v="0"/>
    <n v="250"/>
    <n v="0"/>
    <n v="250"/>
    <n v="700"/>
  </r>
  <r>
    <x v="3"/>
    <x v="19"/>
    <s v="TI/SI"/>
    <s v="Álisson Costa"/>
    <s v="TI/SI"/>
    <s v="Álisson Costa"/>
    <s v="DGE"/>
    <s v="TI01114"/>
    <m/>
    <s v="SISJUR - Novo Sistema Jurídico"/>
    <s v="Construção do novo sistema jurídico, em curso desde 2013."/>
    <s v="Obsolescência do sistema antigo; falta de interface com os sistemas legados;"/>
    <m/>
    <n v="0"/>
    <n v="0"/>
    <n v="139"/>
    <n v="250"/>
    <n v="250"/>
    <n v="250"/>
    <n v="250"/>
    <n v="0"/>
    <n v="0"/>
    <n v="0"/>
    <n v="0"/>
    <n v="0"/>
    <n v="1139"/>
    <n v="0"/>
    <n v="0"/>
    <n v="0"/>
    <n v="0"/>
    <n v="0"/>
    <n v="0"/>
    <n v="0"/>
    <n v="0"/>
    <n v="0"/>
    <n v="0"/>
    <n v="0"/>
    <n v="0"/>
    <n v="0"/>
    <n v="0"/>
    <n v="0"/>
    <n v="0"/>
    <n v="0"/>
    <n v="0"/>
    <n v="0"/>
    <n v="0"/>
    <n v="0"/>
    <n v="0"/>
    <n v="0"/>
    <n v="0"/>
    <n v="0"/>
    <n v="0"/>
    <n v="0"/>
    <n v="0"/>
    <n v="0"/>
    <n v="0"/>
    <n v="0"/>
    <n v="0"/>
    <n v="0"/>
    <n v="0"/>
    <n v="0"/>
    <n v="0"/>
    <n v="0"/>
    <n v="0"/>
    <n v="0"/>
    <n v="0"/>
    <n v="0"/>
    <n v="0"/>
    <n v="0"/>
    <n v="0"/>
    <n v="0"/>
    <n v="0"/>
    <n v="0"/>
    <n v="0"/>
    <n v="0"/>
    <n v="0"/>
    <n v="0"/>
    <n v="0"/>
    <n v="1139"/>
  </r>
  <r>
    <x v="3"/>
    <x v="19"/>
    <s v="TI/IO"/>
    <s v="Carlos Araújo"/>
    <s v="TI/IO"/>
    <s v="Carlos Araújo"/>
    <s v="DGE"/>
    <s v="TI01515"/>
    <m/>
    <s v="Licenciamento Microsoft"/>
    <s v="Renovação do contrato de licenciamento de software que contempla Windows Server, Office, etc (2015). Para os demais anos, atendimento às demandas de novos projetos"/>
    <s v="-"/>
    <m/>
    <n v="0"/>
    <n v="0"/>
    <n v="0"/>
    <n v="0"/>
    <n v="0"/>
    <n v="0"/>
    <n v="0"/>
    <n v="150"/>
    <n v="0"/>
    <n v="0"/>
    <n v="0"/>
    <n v="0"/>
    <n v="150"/>
    <n v="0"/>
    <n v="0"/>
    <n v="0"/>
    <n v="0"/>
    <n v="0"/>
    <n v="0"/>
    <n v="0"/>
    <n v="150"/>
    <n v="0"/>
    <n v="0"/>
    <n v="0"/>
    <n v="0"/>
    <n v="150"/>
    <n v="0"/>
    <n v="0"/>
    <n v="0"/>
    <n v="0"/>
    <n v="0"/>
    <n v="0"/>
    <n v="0"/>
    <n v="150"/>
    <n v="0"/>
    <n v="0"/>
    <n v="0"/>
    <n v="0"/>
    <n v="150"/>
    <n v="0"/>
    <n v="0"/>
    <n v="0"/>
    <n v="0"/>
    <n v="0"/>
    <n v="0"/>
    <n v="0"/>
    <n v="150"/>
    <n v="0"/>
    <n v="0"/>
    <n v="0"/>
    <n v="0"/>
    <n v="150"/>
    <n v="0"/>
    <n v="0"/>
    <n v="0"/>
    <n v="0"/>
    <n v="0"/>
    <n v="0"/>
    <n v="0"/>
    <n v="150"/>
    <n v="0"/>
    <n v="0"/>
    <n v="0"/>
    <n v="0"/>
    <n v="150"/>
    <n v="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5" minRefreshableVersion="3" useAutoFormatting="1" itemPrintTitles="1" createdVersion="5" indent="0" compact="0" compactData="0" gridDropZones="1" multipleFieldFilters="0" chartFormat="23">
  <location ref="B4:I30" firstHeaderRow="1" firstDataRow="2" firstDataCol="2"/>
  <pivotFields count="79">
    <pivotField name="Negócio" axis="axisRow" compact="0" outline="0" showAll="0">
      <items count="5">
        <item x="0"/>
        <item x="1"/>
        <item x="2"/>
        <item x="3"/>
        <item t="default"/>
      </items>
    </pivotField>
    <pivotField axis="axisRow" compact="0" outline="0" showAll="0">
      <items count="21">
        <item x="0"/>
        <item x="1"/>
        <item x="2"/>
        <item x="3"/>
        <item x="4"/>
        <item x="6"/>
        <item x="7"/>
        <item x="8"/>
        <item x="9"/>
        <item x="10"/>
        <item x="11"/>
        <item x="12"/>
        <item x="13"/>
        <item x="14"/>
        <item x="15"/>
        <item x="16"/>
        <item x="18"/>
        <item x="19"/>
        <item x="17"/>
        <item x="5"/>
        <item t="default"/>
      </items>
    </pivotField>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41"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41"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numFmtId="164" outline="0" showAll="0" defaultSubtotal="0"/>
  </pivotFields>
  <rowFields count="2">
    <field x="0"/>
    <field x="1"/>
  </rowFields>
  <rowItems count="25">
    <i>
      <x/>
      <x/>
    </i>
    <i r="1">
      <x v="1"/>
    </i>
    <i r="1">
      <x v="2"/>
    </i>
    <i r="1">
      <x v="3"/>
    </i>
    <i r="1">
      <x v="4"/>
    </i>
    <i r="1">
      <x v="19"/>
    </i>
    <i t="default">
      <x/>
    </i>
    <i>
      <x v="1"/>
      <x v="5"/>
    </i>
    <i r="1">
      <x v="6"/>
    </i>
    <i r="1">
      <x v="7"/>
    </i>
    <i r="1">
      <x v="8"/>
    </i>
    <i r="1">
      <x v="9"/>
    </i>
    <i r="1">
      <x v="10"/>
    </i>
    <i t="default">
      <x v="1"/>
    </i>
    <i>
      <x v="2"/>
      <x v="11"/>
    </i>
    <i r="1">
      <x v="12"/>
    </i>
    <i r="1">
      <x v="13"/>
    </i>
    <i r="1">
      <x v="14"/>
    </i>
    <i r="1">
      <x v="15"/>
    </i>
    <i r="1">
      <x v="18"/>
    </i>
    <i t="default">
      <x v="2"/>
    </i>
    <i>
      <x v="3"/>
      <x v="16"/>
    </i>
    <i r="1">
      <x v="17"/>
    </i>
    <i t="default">
      <x v="3"/>
    </i>
    <i t="grand">
      <x/>
    </i>
  </rowItems>
  <colFields count="1">
    <field x="-2"/>
  </colFields>
  <colItems count="6">
    <i>
      <x/>
    </i>
    <i i="1">
      <x v="1"/>
    </i>
    <i i="2">
      <x v="2"/>
    </i>
    <i i="3">
      <x v="3"/>
    </i>
    <i i="4">
      <x v="4"/>
    </i>
    <i i="5">
      <x v="5"/>
    </i>
  </colItems>
  <dataFields count="6">
    <dataField name="2018" fld="25" baseField="0" baseItem="2"/>
    <dataField name="2019" fld="38" baseField="0" baseItem="2"/>
    <dataField name="2020" fld="51" baseField="0" baseItem="2"/>
    <dataField name="2021" fld="64" baseField="0" baseItem="2"/>
    <dataField name="2022" fld="77" baseField="0" baseItem="2"/>
    <dataField name="TOTAL_CICLO" fld="78" baseField="0" baseItem="2"/>
  </dataFields>
  <formats count="15">
    <format dxfId="14">
      <pivotArea outline="0" collapsedLevelsAreSubtotals="1" fieldPosition="0"/>
    </format>
    <format dxfId="13">
      <pivotArea field="0" type="button" dataOnly="0" labelOnly="1" outline="0" axis="axisRow" fieldPosition="0"/>
    </format>
    <format dxfId="12">
      <pivotArea field="1" type="button" dataOnly="0" labelOnly="1" outline="0" axis="axisRow" fieldPosition="1"/>
    </format>
    <format dxfId="11">
      <pivotArea field="0" type="button" dataOnly="0" labelOnly="1" outline="0" axis="axisRow" fieldPosition="0"/>
    </format>
    <format dxfId="10">
      <pivotArea field="1" type="button" dataOnly="0" labelOnly="1" outline="0" axis="axisRow" fieldPosition="1"/>
    </format>
    <format dxfId="9">
      <pivotArea type="all" dataOnly="0" outline="0" fieldPosition="0"/>
    </format>
    <format dxfId="8">
      <pivotArea outline="0" collapsedLevelsAreSubtotals="1" fieldPosition="0"/>
    </format>
    <format dxfId="7">
      <pivotArea dataOnly="0" labelOnly="1" outline="0" fieldPosition="0">
        <references count="1">
          <reference field="0" count="0"/>
        </references>
      </pivotArea>
    </format>
    <format dxfId="6">
      <pivotArea dataOnly="0" labelOnly="1" outline="0" fieldPosition="0">
        <references count="1">
          <reference field="0" count="0" defaultSubtotal="1"/>
        </references>
      </pivotArea>
    </format>
    <format dxfId="5">
      <pivotArea dataOnly="0" labelOnly="1" grandRow="1" outline="0" fieldPosition="0"/>
    </format>
    <format dxfId="4">
      <pivotArea dataOnly="0" labelOnly="1" outline="0" fieldPosition="0">
        <references count="2">
          <reference field="0" count="1" selected="0">
            <x v="0"/>
          </reference>
          <reference field="1" count="6">
            <x v="0"/>
            <x v="1"/>
            <x v="2"/>
            <x v="3"/>
            <x v="4"/>
            <x v="19"/>
          </reference>
        </references>
      </pivotArea>
    </format>
    <format dxfId="3">
      <pivotArea dataOnly="0" labelOnly="1" outline="0" fieldPosition="0">
        <references count="2">
          <reference field="0" count="1" selected="0">
            <x v="1"/>
          </reference>
          <reference field="1" count="6">
            <x v="5"/>
            <x v="6"/>
            <x v="7"/>
            <x v="8"/>
            <x v="9"/>
            <x v="10"/>
          </reference>
        </references>
      </pivotArea>
    </format>
    <format dxfId="2">
      <pivotArea dataOnly="0" labelOnly="1" outline="0" fieldPosition="0">
        <references count="2">
          <reference field="0" count="1" selected="0">
            <x v="2"/>
          </reference>
          <reference field="1" count="6">
            <x v="11"/>
            <x v="12"/>
            <x v="13"/>
            <x v="14"/>
            <x v="15"/>
            <x v="18"/>
          </reference>
        </references>
      </pivotArea>
    </format>
    <format dxfId="1">
      <pivotArea dataOnly="0" labelOnly="1" outline="0" fieldPosition="0">
        <references count="2">
          <reference field="0" count="1" selected="0">
            <x v="3"/>
          </reference>
          <reference field="1" count="2">
            <x v="16"/>
            <x v="17"/>
          </reference>
        </references>
      </pivotArea>
    </format>
    <format dxfId="0">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pageSetUpPr fitToPage="1"/>
  </sheetPr>
  <dimension ref="A1:CA346"/>
  <sheetViews>
    <sheetView showGridLines="0" tabSelected="1" zoomScale="84" zoomScaleNormal="84" workbookViewId="0">
      <pane ySplit="1" topLeftCell="A2" activePane="bottomLeft" state="frozen"/>
      <selection pane="bottomLeft"/>
    </sheetView>
  </sheetViews>
  <sheetFormatPr defaultRowHeight="12.75" x14ac:dyDescent="0.2"/>
  <cols>
    <col min="1" max="1" width="9.85546875" style="1" customWidth="1"/>
    <col min="2" max="3" width="18.5703125" style="1" customWidth="1"/>
    <col min="4" max="4" width="11.5703125" style="1" customWidth="1"/>
    <col min="5" max="5" width="16.5703125" style="1" customWidth="1"/>
    <col min="6" max="9" width="11.5703125" style="1" customWidth="1"/>
    <col min="10" max="10" width="44.5703125" style="10" customWidth="1"/>
    <col min="11" max="11" width="40" style="10" customWidth="1"/>
    <col min="12" max="12" width="40.42578125" style="10" customWidth="1"/>
    <col min="13" max="13" width="13.85546875" style="10" customWidth="1"/>
    <col min="14" max="25" width="12.42578125" style="1" customWidth="1"/>
    <col min="26" max="26" width="11.5703125" style="29" customWidth="1"/>
    <col min="27" max="38" width="9.140625" style="1" customWidth="1"/>
    <col min="39" max="39" width="12" style="1" customWidth="1"/>
    <col min="40" max="51" width="9.140625" style="1" customWidth="1"/>
    <col min="52" max="52" width="12.5703125" style="1" customWidth="1"/>
    <col min="53" max="64" width="9.140625" style="1" customWidth="1"/>
    <col min="65" max="65" width="10.7109375" style="1" customWidth="1"/>
    <col min="66" max="77" width="9.140625" style="1" customWidth="1"/>
    <col min="78" max="78" width="12.140625" style="1" customWidth="1"/>
    <col min="79" max="79" width="14.42578125" style="29" customWidth="1"/>
    <col min="80" max="16384" width="9.140625" style="1"/>
  </cols>
  <sheetData>
    <row r="1" spans="1:79" s="10" customFormat="1" ht="57.75" customHeight="1" x14ac:dyDescent="0.2">
      <c r="A1" s="42" t="s">
        <v>1060</v>
      </c>
      <c r="B1" s="42" t="s">
        <v>1061</v>
      </c>
      <c r="C1" s="42" t="s">
        <v>1062</v>
      </c>
      <c r="D1" s="42" t="s">
        <v>1063</v>
      </c>
      <c r="E1" s="42" t="s">
        <v>1064</v>
      </c>
      <c r="F1" s="42" t="s">
        <v>1065</v>
      </c>
      <c r="G1" s="42" t="s">
        <v>1066</v>
      </c>
      <c r="H1" s="42" t="s">
        <v>530</v>
      </c>
      <c r="I1" s="42" t="s">
        <v>1067</v>
      </c>
      <c r="J1" s="42" t="s">
        <v>1068</v>
      </c>
      <c r="K1" s="42" t="s">
        <v>1069</v>
      </c>
      <c r="L1" s="44" t="s">
        <v>1070</v>
      </c>
      <c r="M1" s="45" t="s">
        <v>1071</v>
      </c>
      <c r="N1" s="46" t="s">
        <v>1073</v>
      </c>
      <c r="O1" s="46" t="s">
        <v>1074</v>
      </c>
      <c r="P1" s="46" t="s">
        <v>1072</v>
      </c>
      <c r="Q1" s="46" t="s">
        <v>1075</v>
      </c>
      <c r="R1" s="46" t="s">
        <v>1076</v>
      </c>
      <c r="S1" s="46" t="s">
        <v>1077</v>
      </c>
      <c r="T1" s="46" t="s">
        <v>1078</v>
      </c>
      <c r="U1" s="46" t="s">
        <v>1079</v>
      </c>
      <c r="V1" s="46" t="s">
        <v>1080</v>
      </c>
      <c r="W1" s="46" t="s">
        <v>1081</v>
      </c>
      <c r="X1" s="46" t="s">
        <v>1082</v>
      </c>
      <c r="Y1" s="46" t="s">
        <v>1083</v>
      </c>
      <c r="Z1" s="47" t="s">
        <v>1084</v>
      </c>
      <c r="AA1" s="46" t="s">
        <v>1085</v>
      </c>
      <c r="AB1" s="46" t="s">
        <v>1086</v>
      </c>
      <c r="AC1" s="46" t="s">
        <v>1087</v>
      </c>
      <c r="AD1" s="46" t="s">
        <v>1088</v>
      </c>
      <c r="AE1" s="46" t="s">
        <v>1089</v>
      </c>
      <c r="AF1" s="46" t="s">
        <v>1090</v>
      </c>
      <c r="AG1" s="46" t="s">
        <v>1091</v>
      </c>
      <c r="AH1" s="46" t="s">
        <v>1092</v>
      </c>
      <c r="AI1" s="46" t="s">
        <v>1093</v>
      </c>
      <c r="AJ1" s="46" t="s">
        <v>1094</v>
      </c>
      <c r="AK1" s="46" t="s">
        <v>1095</v>
      </c>
      <c r="AL1" s="46" t="s">
        <v>1096</v>
      </c>
      <c r="AM1" s="47" t="s">
        <v>1097</v>
      </c>
      <c r="AN1" s="46" t="s">
        <v>1098</v>
      </c>
      <c r="AO1" s="46" t="s">
        <v>1099</v>
      </c>
      <c r="AP1" s="46" t="s">
        <v>1100</v>
      </c>
      <c r="AQ1" s="46" t="s">
        <v>1101</v>
      </c>
      <c r="AR1" s="46" t="s">
        <v>1102</v>
      </c>
      <c r="AS1" s="46" t="s">
        <v>1103</v>
      </c>
      <c r="AT1" s="46" t="s">
        <v>1104</v>
      </c>
      <c r="AU1" s="46" t="s">
        <v>1105</v>
      </c>
      <c r="AV1" s="46" t="s">
        <v>1106</v>
      </c>
      <c r="AW1" s="46" t="s">
        <v>1107</v>
      </c>
      <c r="AX1" s="46" t="s">
        <v>1108</v>
      </c>
      <c r="AY1" s="46" t="s">
        <v>1109</v>
      </c>
      <c r="AZ1" s="47" t="s">
        <v>1110</v>
      </c>
      <c r="BA1" s="46" t="s">
        <v>1111</v>
      </c>
      <c r="BB1" s="46" t="s">
        <v>1112</v>
      </c>
      <c r="BC1" s="46" t="s">
        <v>1113</v>
      </c>
      <c r="BD1" s="46" t="s">
        <v>1114</v>
      </c>
      <c r="BE1" s="46" t="s">
        <v>1115</v>
      </c>
      <c r="BF1" s="46" t="s">
        <v>1116</v>
      </c>
      <c r="BG1" s="46" t="s">
        <v>1117</v>
      </c>
      <c r="BH1" s="46" t="s">
        <v>1118</v>
      </c>
      <c r="BI1" s="46" t="s">
        <v>1119</v>
      </c>
      <c r="BJ1" s="46" t="s">
        <v>1120</v>
      </c>
      <c r="BK1" s="46" t="s">
        <v>1121</v>
      </c>
      <c r="BL1" s="46" t="s">
        <v>1122</v>
      </c>
      <c r="BM1" s="47" t="s">
        <v>1123</v>
      </c>
      <c r="BN1" s="46" t="s">
        <v>1124</v>
      </c>
      <c r="BO1" s="46" t="s">
        <v>1125</v>
      </c>
      <c r="BP1" s="46" t="s">
        <v>1126</v>
      </c>
      <c r="BQ1" s="46" t="s">
        <v>1127</v>
      </c>
      <c r="BR1" s="46" t="s">
        <v>1128</v>
      </c>
      <c r="BS1" s="46" t="s">
        <v>1129</v>
      </c>
      <c r="BT1" s="46" t="s">
        <v>1130</v>
      </c>
      <c r="BU1" s="46" t="s">
        <v>1131</v>
      </c>
      <c r="BV1" s="46" t="s">
        <v>1132</v>
      </c>
      <c r="BW1" s="46" t="s">
        <v>1133</v>
      </c>
      <c r="BX1" s="46" t="s">
        <v>1134</v>
      </c>
      <c r="BY1" s="46" t="s">
        <v>1135</v>
      </c>
      <c r="BZ1" s="47" t="s">
        <v>1136</v>
      </c>
      <c r="CA1" s="48" t="s">
        <v>1137</v>
      </c>
    </row>
    <row r="2" spans="1:79" s="4" customFormat="1" ht="12.95" customHeight="1" x14ac:dyDescent="0.2">
      <c r="A2" s="5" t="s">
        <v>21</v>
      </c>
      <c r="B2" s="9" t="s">
        <v>0</v>
      </c>
      <c r="C2" s="5" t="s">
        <v>158</v>
      </c>
      <c r="D2" s="8" t="s">
        <v>159</v>
      </c>
      <c r="E2" s="8" t="s">
        <v>158</v>
      </c>
      <c r="F2" s="8" t="s">
        <v>159</v>
      </c>
      <c r="G2" s="5" t="s">
        <v>36</v>
      </c>
      <c r="H2" s="11" t="s">
        <v>26</v>
      </c>
      <c r="I2" s="11"/>
      <c r="J2" s="6" t="s">
        <v>655</v>
      </c>
      <c r="K2" s="6" t="s">
        <v>165</v>
      </c>
      <c r="L2" s="6" t="s">
        <v>162</v>
      </c>
      <c r="M2" s="33"/>
      <c r="N2" s="7"/>
      <c r="O2" s="2"/>
      <c r="P2" s="2"/>
      <c r="Q2" s="2"/>
      <c r="R2" s="2"/>
      <c r="S2" s="2"/>
      <c r="T2" s="2"/>
      <c r="U2" s="2"/>
      <c r="V2" s="2"/>
      <c r="W2" s="2"/>
      <c r="X2" s="2"/>
      <c r="Y2" s="2"/>
      <c r="Z2" s="32">
        <f t="shared" ref="Z2:Z54" si="0">SUM(N2:Y2)</f>
        <v>0</v>
      </c>
      <c r="AA2" s="2"/>
      <c r="AB2" s="2"/>
      <c r="AC2" s="2"/>
      <c r="AD2" s="2"/>
      <c r="AE2" s="2"/>
      <c r="AF2" s="2"/>
      <c r="AG2" s="2"/>
      <c r="AH2" s="2"/>
      <c r="AI2" s="2"/>
      <c r="AJ2" s="2"/>
      <c r="AK2" s="2"/>
      <c r="AL2" s="2"/>
      <c r="AM2" s="3">
        <f t="shared" ref="AM2:AM54" si="1">SUM(AA2:AL2)</f>
        <v>0</v>
      </c>
      <c r="AN2" s="2">
        <v>0</v>
      </c>
      <c r="AO2" s="2">
        <v>0</v>
      </c>
      <c r="AP2" s="2">
        <v>0</v>
      </c>
      <c r="AQ2" s="2">
        <v>0</v>
      </c>
      <c r="AR2" s="2">
        <v>0</v>
      </c>
      <c r="AS2" s="2">
        <v>0</v>
      </c>
      <c r="AT2" s="2">
        <v>0</v>
      </c>
      <c r="AU2" s="2">
        <v>0</v>
      </c>
      <c r="AV2" s="2">
        <v>0</v>
      </c>
      <c r="AW2" s="2">
        <v>0</v>
      </c>
      <c r="AX2" s="2">
        <v>0</v>
      </c>
      <c r="AY2" s="2">
        <v>0</v>
      </c>
      <c r="AZ2" s="3">
        <f t="shared" ref="AZ2:AZ54" si="2">SUM(AN2:AY2)</f>
        <v>0</v>
      </c>
      <c r="BA2" s="2">
        <v>0</v>
      </c>
      <c r="BB2" s="2">
        <v>0</v>
      </c>
      <c r="BC2" s="2">
        <v>0</v>
      </c>
      <c r="BD2" s="2">
        <v>0</v>
      </c>
      <c r="BE2" s="2">
        <v>0</v>
      </c>
      <c r="BF2" s="2">
        <v>0</v>
      </c>
      <c r="BG2" s="2">
        <v>0</v>
      </c>
      <c r="BH2" s="2">
        <v>0</v>
      </c>
      <c r="BI2" s="2">
        <v>400</v>
      </c>
      <c r="BJ2" s="2">
        <v>0</v>
      </c>
      <c r="BK2" s="2">
        <v>0</v>
      </c>
      <c r="BL2" s="2">
        <v>0</v>
      </c>
      <c r="BM2" s="3">
        <f t="shared" ref="BM2:BM54" si="3">SUM(BA2:BL2)</f>
        <v>400</v>
      </c>
      <c r="BN2" s="2">
        <v>0</v>
      </c>
      <c r="BO2" s="2">
        <v>0</v>
      </c>
      <c r="BP2" s="2">
        <v>0</v>
      </c>
      <c r="BQ2" s="2">
        <v>0</v>
      </c>
      <c r="BR2" s="2">
        <v>0</v>
      </c>
      <c r="BS2" s="2">
        <v>0</v>
      </c>
      <c r="BT2" s="2">
        <v>0</v>
      </c>
      <c r="BU2" s="2">
        <v>0</v>
      </c>
      <c r="BV2" s="2">
        <v>0</v>
      </c>
      <c r="BW2" s="2">
        <v>0</v>
      </c>
      <c r="BX2" s="2">
        <v>0</v>
      </c>
      <c r="BY2" s="2">
        <v>0</v>
      </c>
      <c r="BZ2" s="3">
        <f t="shared" ref="BZ2:BZ54" si="4">SUM(BN2:BY2)</f>
        <v>0</v>
      </c>
      <c r="CA2" s="30">
        <f t="shared" ref="CA2:CA65" si="5">SUM(BZ2,BM2,AZ2,AM2,Z2)</f>
        <v>400</v>
      </c>
    </row>
    <row r="3" spans="1:79" s="4" customFormat="1" ht="12.95" customHeight="1" x14ac:dyDescent="0.2">
      <c r="A3" s="5" t="s">
        <v>21</v>
      </c>
      <c r="B3" s="9" t="s">
        <v>0</v>
      </c>
      <c r="C3" s="5" t="s">
        <v>158</v>
      </c>
      <c r="D3" s="8" t="s">
        <v>159</v>
      </c>
      <c r="E3" s="8" t="s">
        <v>158</v>
      </c>
      <c r="F3" s="8" t="s">
        <v>159</v>
      </c>
      <c r="G3" s="5" t="s">
        <v>36</v>
      </c>
      <c r="H3" s="11" t="s">
        <v>26</v>
      </c>
      <c r="I3" s="11"/>
      <c r="J3" s="6" t="s">
        <v>650</v>
      </c>
      <c r="K3" s="6" t="s">
        <v>170</v>
      </c>
      <c r="L3" s="6" t="s">
        <v>162</v>
      </c>
      <c r="M3" s="33"/>
      <c r="N3" s="7"/>
      <c r="O3" s="2"/>
      <c r="P3" s="2"/>
      <c r="Q3" s="2"/>
      <c r="R3" s="2"/>
      <c r="S3" s="2"/>
      <c r="T3" s="2"/>
      <c r="U3" s="2">
        <v>100</v>
      </c>
      <c r="V3" s="2"/>
      <c r="W3" s="2"/>
      <c r="X3" s="2"/>
      <c r="Y3" s="2"/>
      <c r="Z3" s="32">
        <f t="shared" si="0"/>
        <v>100</v>
      </c>
      <c r="AA3" s="2"/>
      <c r="AB3" s="2"/>
      <c r="AC3" s="2"/>
      <c r="AD3" s="2"/>
      <c r="AE3" s="2"/>
      <c r="AF3" s="2"/>
      <c r="AG3" s="2"/>
      <c r="AH3" s="2"/>
      <c r="AI3" s="2"/>
      <c r="AJ3" s="2"/>
      <c r="AK3" s="2"/>
      <c r="AL3" s="2"/>
      <c r="AM3" s="3">
        <f t="shared" si="1"/>
        <v>0</v>
      </c>
      <c r="AN3" s="2">
        <v>0</v>
      </c>
      <c r="AO3" s="2">
        <v>0</v>
      </c>
      <c r="AP3" s="2">
        <v>0</v>
      </c>
      <c r="AQ3" s="2">
        <v>0</v>
      </c>
      <c r="AR3" s="2">
        <v>0</v>
      </c>
      <c r="AS3" s="2">
        <v>0</v>
      </c>
      <c r="AT3" s="2">
        <v>0</v>
      </c>
      <c r="AU3" s="2">
        <v>100</v>
      </c>
      <c r="AV3" s="2">
        <v>0</v>
      </c>
      <c r="AW3" s="2">
        <v>0</v>
      </c>
      <c r="AX3" s="2">
        <v>0</v>
      </c>
      <c r="AY3" s="2">
        <v>0</v>
      </c>
      <c r="AZ3" s="3">
        <f t="shared" si="2"/>
        <v>100</v>
      </c>
      <c r="BA3" s="2">
        <v>0</v>
      </c>
      <c r="BB3" s="2">
        <v>0</v>
      </c>
      <c r="BC3" s="2">
        <v>0</v>
      </c>
      <c r="BD3" s="2">
        <v>0</v>
      </c>
      <c r="BE3" s="2">
        <v>0</v>
      </c>
      <c r="BF3" s="2">
        <v>0</v>
      </c>
      <c r="BG3" s="2">
        <v>0</v>
      </c>
      <c r="BH3" s="2">
        <v>0</v>
      </c>
      <c r="BI3" s="2">
        <v>0</v>
      </c>
      <c r="BJ3" s="2">
        <v>0</v>
      </c>
      <c r="BK3" s="2">
        <v>0</v>
      </c>
      <c r="BL3" s="2">
        <v>0</v>
      </c>
      <c r="BM3" s="3">
        <f t="shared" si="3"/>
        <v>0</v>
      </c>
      <c r="BN3" s="2">
        <v>0</v>
      </c>
      <c r="BO3" s="2">
        <v>0</v>
      </c>
      <c r="BP3" s="2">
        <v>0</v>
      </c>
      <c r="BQ3" s="2">
        <v>0</v>
      </c>
      <c r="BR3" s="2">
        <v>0</v>
      </c>
      <c r="BS3" s="2">
        <v>0</v>
      </c>
      <c r="BT3" s="2">
        <v>0</v>
      </c>
      <c r="BU3" s="2">
        <v>0</v>
      </c>
      <c r="BV3" s="2">
        <v>0</v>
      </c>
      <c r="BW3" s="2">
        <v>0</v>
      </c>
      <c r="BX3" s="2">
        <v>0</v>
      </c>
      <c r="BY3" s="2">
        <v>0</v>
      </c>
      <c r="BZ3" s="3">
        <f t="shared" si="4"/>
        <v>0</v>
      </c>
      <c r="CA3" s="30">
        <f t="shared" si="5"/>
        <v>200</v>
      </c>
    </row>
    <row r="4" spans="1:79" s="4" customFormat="1" ht="12.95" customHeight="1" x14ac:dyDescent="0.2">
      <c r="A4" s="5" t="s">
        <v>21</v>
      </c>
      <c r="B4" s="9" t="s">
        <v>0</v>
      </c>
      <c r="C4" s="5" t="s">
        <v>158</v>
      </c>
      <c r="D4" s="8" t="s">
        <v>159</v>
      </c>
      <c r="E4" s="8" t="s">
        <v>158</v>
      </c>
      <c r="F4" s="8" t="s">
        <v>159</v>
      </c>
      <c r="G4" s="5" t="s">
        <v>36</v>
      </c>
      <c r="H4" s="11" t="s">
        <v>26</v>
      </c>
      <c r="I4" s="11"/>
      <c r="J4" s="6" t="s">
        <v>160</v>
      </c>
      <c r="K4" s="6" t="s">
        <v>161</v>
      </c>
      <c r="L4" s="6" t="s">
        <v>162</v>
      </c>
      <c r="M4" s="33"/>
      <c r="N4" s="7"/>
      <c r="O4" s="2"/>
      <c r="P4" s="2"/>
      <c r="Q4" s="2"/>
      <c r="R4" s="2"/>
      <c r="S4" s="2"/>
      <c r="T4" s="2"/>
      <c r="U4" s="2"/>
      <c r="V4" s="2">
        <v>107</v>
      </c>
      <c r="W4" s="2"/>
      <c r="X4" s="2"/>
      <c r="Y4" s="2"/>
      <c r="Z4" s="32">
        <f t="shared" si="0"/>
        <v>107</v>
      </c>
      <c r="AA4" s="2"/>
      <c r="AB4" s="2"/>
      <c r="AC4" s="2"/>
      <c r="AD4" s="2"/>
      <c r="AE4" s="2"/>
      <c r="AF4" s="2"/>
      <c r="AG4" s="2"/>
      <c r="AH4" s="2"/>
      <c r="AI4" s="2"/>
      <c r="AJ4" s="2"/>
      <c r="AK4" s="2"/>
      <c r="AL4" s="2"/>
      <c r="AM4" s="3">
        <f t="shared" si="1"/>
        <v>0</v>
      </c>
      <c r="AN4" s="2">
        <v>0</v>
      </c>
      <c r="AO4" s="2">
        <v>0</v>
      </c>
      <c r="AP4" s="2">
        <v>0</v>
      </c>
      <c r="AQ4" s="2">
        <v>0</v>
      </c>
      <c r="AR4" s="2">
        <v>0</v>
      </c>
      <c r="AS4" s="2">
        <v>0</v>
      </c>
      <c r="AT4" s="2">
        <v>0</v>
      </c>
      <c r="AU4" s="2">
        <v>0</v>
      </c>
      <c r="AV4" s="2">
        <v>89</v>
      </c>
      <c r="AW4" s="2">
        <v>0</v>
      </c>
      <c r="AX4" s="2">
        <v>0</v>
      </c>
      <c r="AY4" s="2">
        <v>0</v>
      </c>
      <c r="AZ4" s="3">
        <f t="shared" si="2"/>
        <v>89</v>
      </c>
      <c r="BA4" s="2">
        <v>0</v>
      </c>
      <c r="BB4" s="2">
        <v>0</v>
      </c>
      <c r="BC4" s="2">
        <v>0</v>
      </c>
      <c r="BD4" s="2">
        <v>0</v>
      </c>
      <c r="BE4" s="2">
        <v>0</v>
      </c>
      <c r="BF4" s="2">
        <v>0</v>
      </c>
      <c r="BG4" s="2">
        <v>0</v>
      </c>
      <c r="BH4" s="2">
        <v>0</v>
      </c>
      <c r="BI4" s="2">
        <v>0</v>
      </c>
      <c r="BJ4" s="2">
        <v>0</v>
      </c>
      <c r="BK4" s="2">
        <v>0</v>
      </c>
      <c r="BL4" s="2">
        <v>0</v>
      </c>
      <c r="BM4" s="3">
        <f t="shared" si="3"/>
        <v>0</v>
      </c>
      <c r="BN4" s="2">
        <v>0</v>
      </c>
      <c r="BO4" s="2">
        <v>0</v>
      </c>
      <c r="BP4" s="2">
        <v>0</v>
      </c>
      <c r="BQ4" s="2">
        <v>0</v>
      </c>
      <c r="BR4" s="2">
        <v>0</v>
      </c>
      <c r="BS4" s="2">
        <v>0</v>
      </c>
      <c r="BT4" s="2">
        <v>0</v>
      </c>
      <c r="BU4" s="2">
        <v>0</v>
      </c>
      <c r="BV4" s="2">
        <v>0</v>
      </c>
      <c r="BW4" s="2">
        <v>0</v>
      </c>
      <c r="BX4" s="2">
        <v>0</v>
      </c>
      <c r="BY4" s="2">
        <v>0</v>
      </c>
      <c r="BZ4" s="3">
        <f t="shared" si="4"/>
        <v>0</v>
      </c>
      <c r="CA4" s="30">
        <f t="shared" si="5"/>
        <v>196</v>
      </c>
    </row>
    <row r="5" spans="1:79" s="4" customFormat="1" ht="12.95" customHeight="1" x14ac:dyDescent="0.2">
      <c r="A5" s="5" t="s">
        <v>21</v>
      </c>
      <c r="B5" s="9" t="s">
        <v>0</v>
      </c>
      <c r="C5" s="5" t="s">
        <v>158</v>
      </c>
      <c r="D5" s="8" t="s">
        <v>159</v>
      </c>
      <c r="E5" s="8" t="s">
        <v>158</v>
      </c>
      <c r="F5" s="8" t="s">
        <v>159</v>
      </c>
      <c r="G5" s="5" t="s">
        <v>36</v>
      </c>
      <c r="H5" s="11" t="s">
        <v>26</v>
      </c>
      <c r="I5" s="11"/>
      <c r="J5" s="6" t="s">
        <v>163</v>
      </c>
      <c r="K5" s="6" t="s">
        <v>164</v>
      </c>
      <c r="L5" s="6" t="s">
        <v>162</v>
      </c>
      <c r="M5" s="33"/>
      <c r="N5" s="7"/>
      <c r="O5" s="2"/>
      <c r="P5" s="2"/>
      <c r="Q5" s="2"/>
      <c r="R5" s="2"/>
      <c r="S5" s="2"/>
      <c r="T5" s="2"/>
      <c r="U5" s="2"/>
      <c r="V5" s="2"/>
      <c r="W5" s="2"/>
      <c r="X5" s="2"/>
      <c r="Y5" s="2"/>
      <c r="Z5" s="32">
        <f t="shared" si="0"/>
        <v>0</v>
      </c>
      <c r="AA5" s="2"/>
      <c r="AB5" s="2"/>
      <c r="AC5" s="2"/>
      <c r="AD5" s="2"/>
      <c r="AE5" s="2"/>
      <c r="AF5" s="2"/>
      <c r="AG5" s="2"/>
      <c r="AH5" s="2"/>
      <c r="AI5" s="2"/>
      <c r="AJ5" s="2"/>
      <c r="AK5" s="2"/>
      <c r="AL5" s="2"/>
      <c r="AM5" s="3">
        <f t="shared" si="1"/>
        <v>0</v>
      </c>
      <c r="AN5" s="2">
        <v>0</v>
      </c>
      <c r="AO5" s="2">
        <v>0</v>
      </c>
      <c r="AP5" s="2">
        <v>0</v>
      </c>
      <c r="AQ5" s="2">
        <v>0</v>
      </c>
      <c r="AR5" s="2">
        <v>0</v>
      </c>
      <c r="AS5" s="2">
        <v>0</v>
      </c>
      <c r="AT5" s="2">
        <v>190</v>
      </c>
      <c r="AU5" s="2">
        <v>0</v>
      </c>
      <c r="AV5" s="2">
        <v>0</v>
      </c>
      <c r="AW5" s="2">
        <v>0</v>
      </c>
      <c r="AX5" s="2">
        <v>0</v>
      </c>
      <c r="AY5" s="2">
        <v>0</v>
      </c>
      <c r="AZ5" s="3">
        <f t="shared" si="2"/>
        <v>190</v>
      </c>
      <c r="BA5" s="2">
        <v>0</v>
      </c>
      <c r="BB5" s="2">
        <v>0</v>
      </c>
      <c r="BC5" s="2">
        <v>0</v>
      </c>
      <c r="BD5" s="2">
        <v>0</v>
      </c>
      <c r="BE5" s="2">
        <v>0</v>
      </c>
      <c r="BF5" s="2">
        <v>0</v>
      </c>
      <c r="BG5" s="2">
        <v>0</v>
      </c>
      <c r="BH5" s="2">
        <v>0</v>
      </c>
      <c r="BI5" s="2">
        <v>0</v>
      </c>
      <c r="BJ5" s="2">
        <v>0</v>
      </c>
      <c r="BK5" s="2">
        <v>0</v>
      </c>
      <c r="BL5" s="2">
        <v>0</v>
      </c>
      <c r="BM5" s="3">
        <f t="shared" si="3"/>
        <v>0</v>
      </c>
      <c r="BN5" s="2">
        <v>0</v>
      </c>
      <c r="BO5" s="2">
        <v>0</v>
      </c>
      <c r="BP5" s="2">
        <v>0</v>
      </c>
      <c r="BQ5" s="2">
        <v>0</v>
      </c>
      <c r="BR5" s="2">
        <v>0</v>
      </c>
      <c r="BS5" s="2">
        <v>0</v>
      </c>
      <c r="BT5" s="2">
        <v>0</v>
      </c>
      <c r="BU5" s="2">
        <v>0</v>
      </c>
      <c r="BV5" s="2">
        <v>0</v>
      </c>
      <c r="BW5" s="2">
        <v>0</v>
      </c>
      <c r="BX5" s="2">
        <v>0</v>
      </c>
      <c r="BY5" s="2">
        <v>0</v>
      </c>
      <c r="BZ5" s="3">
        <f t="shared" si="4"/>
        <v>0</v>
      </c>
      <c r="CA5" s="30">
        <f t="shared" si="5"/>
        <v>190</v>
      </c>
    </row>
    <row r="6" spans="1:79" s="4" customFormat="1" ht="12.95" customHeight="1" x14ac:dyDescent="0.2">
      <c r="A6" s="5" t="s">
        <v>21</v>
      </c>
      <c r="B6" s="9" t="s">
        <v>0</v>
      </c>
      <c r="C6" s="5" t="s">
        <v>143</v>
      </c>
      <c r="D6" s="8" t="s">
        <v>144</v>
      </c>
      <c r="E6" s="8" t="s">
        <v>143</v>
      </c>
      <c r="F6" s="8" t="s">
        <v>144</v>
      </c>
      <c r="G6" s="5" t="s">
        <v>36</v>
      </c>
      <c r="H6" s="11" t="s">
        <v>26</v>
      </c>
      <c r="I6" s="11"/>
      <c r="J6" s="6" t="s">
        <v>145</v>
      </c>
      <c r="K6" s="6" t="s">
        <v>146</v>
      </c>
      <c r="L6" s="6" t="s">
        <v>147</v>
      </c>
      <c r="M6" s="33"/>
      <c r="N6" s="7"/>
      <c r="O6" s="2"/>
      <c r="P6" s="2"/>
      <c r="Q6" s="2"/>
      <c r="R6" s="2"/>
      <c r="S6" s="2"/>
      <c r="T6" s="2"/>
      <c r="U6" s="2"/>
      <c r="V6" s="2"/>
      <c r="W6" s="2"/>
      <c r="X6" s="2"/>
      <c r="Y6" s="2"/>
      <c r="Z6" s="32">
        <f t="shared" si="0"/>
        <v>0</v>
      </c>
      <c r="AA6" s="2"/>
      <c r="AB6" s="2"/>
      <c r="AC6" s="2"/>
      <c r="AD6" s="2"/>
      <c r="AE6" s="2"/>
      <c r="AF6" s="2"/>
      <c r="AG6" s="2"/>
      <c r="AH6" s="2"/>
      <c r="AI6" s="2"/>
      <c r="AJ6" s="2"/>
      <c r="AK6" s="2"/>
      <c r="AL6" s="2"/>
      <c r="AM6" s="3">
        <f t="shared" si="1"/>
        <v>0</v>
      </c>
      <c r="AN6" s="2"/>
      <c r="AO6" s="2"/>
      <c r="AP6" s="2"/>
      <c r="AQ6" s="2"/>
      <c r="AR6" s="2"/>
      <c r="AS6" s="2"/>
      <c r="AT6" s="2"/>
      <c r="AU6" s="2"/>
      <c r="AV6" s="2"/>
      <c r="AW6" s="2"/>
      <c r="AX6" s="2"/>
      <c r="AY6" s="2">
        <v>50</v>
      </c>
      <c r="AZ6" s="3">
        <f t="shared" si="2"/>
        <v>50</v>
      </c>
      <c r="BA6" s="2"/>
      <c r="BB6" s="2"/>
      <c r="BC6" s="2"/>
      <c r="BD6" s="2"/>
      <c r="BE6" s="2"/>
      <c r="BF6" s="2"/>
      <c r="BG6" s="2"/>
      <c r="BH6" s="2"/>
      <c r="BI6" s="2"/>
      <c r="BJ6" s="2"/>
      <c r="BK6" s="2"/>
      <c r="BL6" s="2">
        <v>63</v>
      </c>
      <c r="BM6" s="3">
        <f t="shared" si="3"/>
        <v>63</v>
      </c>
      <c r="BN6" s="2"/>
      <c r="BO6" s="2"/>
      <c r="BP6" s="2"/>
      <c r="BQ6" s="2"/>
      <c r="BR6" s="2"/>
      <c r="BS6" s="2"/>
      <c r="BT6" s="2"/>
      <c r="BU6" s="2"/>
      <c r="BV6" s="2"/>
      <c r="BW6" s="2"/>
      <c r="BX6" s="2"/>
      <c r="BY6" s="2">
        <v>50</v>
      </c>
      <c r="BZ6" s="3">
        <f t="shared" si="4"/>
        <v>50</v>
      </c>
      <c r="CA6" s="30">
        <f t="shared" si="5"/>
        <v>163</v>
      </c>
    </row>
    <row r="7" spans="1:79" s="4" customFormat="1" ht="12.95" customHeight="1" x14ac:dyDescent="0.2">
      <c r="A7" s="5" t="s">
        <v>21</v>
      </c>
      <c r="B7" s="9" t="s">
        <v>0</v>
      </c>
      <c r="C7" s="5" t="s">
        <v>158</v>
      </c>
      <c r="D7" s="8" t="s">
        <v>159</v>
      </c>
      <c r="E7" s="8" t="s">
        <v>158</v>
      </c>
      <c r="F7" s="8" t="s">
        <v>159</v>
      </c>
      <c r="G7" s="5" t="s">
        <v>36</v>
      </c>
      <c r="H7" s="11" t="s">
        <v>26</v>
      </c>
      <c r="I7" s="11"/>
      <c r="J7" s="6" t="s">
        <v>652</v>
      </c>
      <c r="K7" s="6" t="s">
        <v>168</v>
      </c>
      <c r="L7" s="6" t="s">
        <v>162</v>
      </c>
      <c r="M7" s="33"/>
      <c r="N7" s="7"/>
      <c r="O7" s="2"/>
      <c r="P7" s="2"/>
      <c r="Q7" s="2"/>
      <c r="R7" s="2"/>
      <c r="S7" s="2"/>
      <c r="T7" s="2">
        <v>50</v>
      </c>
      <c r="U7" s="2"/>
      <c r="V7" s="2"/>
      <c r="W7" s="2"/>
      <c r="X7" s="2"/>
      <c r="Y7" s="2"/>
      <c r="Z7" s="32">
        <f t="shared" si="0"/>
        <v>50</v>
      </c>
      <c r="AA7" s="2"/>
      <c r="AB7" s="2"/>
      <c r="AC7" s="2"/>
      <c r="AD7" s="2"/>
      <c r="AE7" s="2"/>
      <c r="AF7" s="2"/>
      <c r="AG7" s="2"/>
      <c r="AH7" s="2"/>
      <c r="AI7" s="2"/>
      <c r="AJ7" s="2"/>
      <c r="AK7" s="2"/>
      <c r="AL7" s="2"/>
      <c r="AM7" s="3">
        <f t="shared" si="1"/>
        <v>0</v>
      </c>
      <c r="AN7" s="2">
        <v>0</v>
      </c>
      <c r="AO7" s="2">
        <v>0</v>
      </c>
      <c r="AP7" s="2">
        <v>0</v>
      </c>
      <c r="AQ7" s="2">
        <v>0</v>
      </c>
      <c r="AR7" s="2">
        <v>0</v>
      </c>
      <c r="AS7" s="2">
        <v>0</v>
      </c>
      <c r="AT7" s="2">
        <v>100</v>
      </c>
      <c r="AU7" s="2">
        <v>0</v>
      </c>
      <c r="AV7" s="2">
        <v>0</v>
      </c>
      <c r="AW7" s="2">
        <v>0</v>
      </c>
      <c r="AX7" s="2">
        <v>0</v>
      </c>
      <c r="AY7" s="2">
        <v>0</v>
      </c>
      <c r="AZ7" s="3">
        <f t="shared" si="2"/>
        <v>100</v>
      </c>
      <c r="BA7" s="2">
        <v>0</v>
      </c>
      <c r="BB7" s="2">
        <v>0</v>
      </c>
      <c r="BC7" s="2">
        <v>0</v>
      </c>
      <c r="BD7" s="2">
        <v>0</v>
      </c>
      <c r="BE7" s="2">
        <v>0</v>
      </c>
      <c r="BF7" s="2">
        <v>0</v>
      </c>
      <c r="BG7" s="2">
        <v>0</v>
      </c>
      <c r="BH7" s="2">
        <v>0</v>
      </c>
      <c r="BI7" s="2">
        <v>0</v>
      </c>
      <c r="BJ7" s="2">
        <v>0</v>
      </c>
      <c r="BK7" s="2">
        <v>0</v>
      </c>
      <c r="BL7" s="2">
        <v>0</v>
      </c>
      <c r="BM7" s="3">
        <f t="shared" si="3"/>
        <v>0</v>
      </c>
      <c r="BN7" s="2">
        <v>0</v>
      </c>
      <c r="BO7" s="2">
        <v>0</v>
      </c>
      <c r="BP7" s="2">
        <v>0</v>
      </c>
      <c r="BQ7" s="2">
        <v>0</v>
      </c>
      <c r="BR7" s="2">
        <v>0</v>
      </c>
      <c r="BS7" s="2">
        <v>0</v>
      </c>
      <c r="BT7" s="2">
        <v>0</v>
      </c>
      <c r="BU7" s="2">
        <v>0</v>
      </c>
      <c r="BV7" s="2">
        <v>0</v>
      </c>
      <c r="BW7" s="2">
        <v>0</v>
      </c>
      <c r="BX7" s="2">
        <v>0</v>
      </c>
      <c r="BY7" s="2">
        <v>0</v>
      </c>
      <c r="BZ7" s="3">
        <f t="shared" si="4"/>
        <v>0</v>
      </c>
      <c r="CA7" s="30">
        <f t="shared" si="5"/>
        <v>150</v>
      </c>
    </row>
    <row r="8" spans="1:79" s="4" customFormat="1" ht="12.95" customHeight="1" x14ac:dyDescent="0.2">
      <c r="A8" s="5" t="s">
        <v>21</v>
      </c>
      <c r="B8" s="9" t="s">
        <v>0</v>
      </c>
      <c r="C8" s="5" t="s">
        <v>143</v>
      </c>
      <c r="D8" s="8" t="s">
        <v>144</v>
      </c>
      <c r="E8" s="8" t="s">
        <v>143</v>
      </c>
      <c r="F8" s="8" t="s">
        <v>144</v>
      </c>
      <c r="G8" s="5" t="s">
        <v>36</v>
      </c>
      <c r="H8" s="11" t="s">
        <v>26</v>
      </c>
      <c r="I8" s="11"/>
      <c r="J8" s="6" t="s">
        <v>889</v>
      </c>
      <c r="K8" s="6" t="s">
        <v>178</v>
      </c>
      <c r="L8" s="6" t="s">
        <v>179</v>
      </c>
      <c r="M8" s="33"/>
      <c r="N8" s="7"/>
      <c r="O8" s="2"/>
      <c r="P8" s="2"/>
      <c r="Q8" s="2"/>
      <c r="R8" s="2"/>
      <c r="S8" s="2"/>
      <c r="T8" s="2">
        <v>120</v>
      </c>
      <c r="U8" s="2"/>
      <c r="V8" s="2"/>
      <c r="W8" s="2"/>
      <c r="X8" s="2"/>
      <c r="Y8" s="2"/>
      <c r="Z8" s="32">
        <f t="shared" si="0"/>
        <v>120</v>
      </c>
      <c r="AA8" s="2"/>
      <c r="AB8" s="2"/>
      <c r="AC8" s="2"/>
      <c r="AD8" s="2"/>
      <c r="AE8" s="2"/>
      <c r="AF8" s="2"/>
      <c r="AG8" s="2"/>
      <c r="AH8" s="2"/>
      <c r="AI8" s="2"/>
      <c r="AJ8" s="2"/>
      <c r="AK8" s="2"/>
      <c r="AL8" s="2"/>
      <c r="AM8" s="3">
        <f t="shared" si="1"/>
        <v>0</v>
      </c>
      <c r="AN8" s="2">
        <v>0</v>
      </c>
      <c r="AO8" s="2">
        <v>0</v>
      </c>
      <c r="AP8" s="2">
        <v>0</v>
      </c>
      <c r="AQ8" s="2">
        <v>0</v>
      </c>
      <c r="AR8" s="2">
        <v>0</v>
      </c>
      <c r="AS8" s="2">
        <v>0</v>
      </c>
      <c r="AT8" s="2">
        <v>0</v>
      </c>
      <c r="AU8" s="2">
        <v>0</v>
      </c>
      <c r="AV8" s="2">
        <v>0</v>
      </c>
      <c r="AW8" s="2">
        <v>0</v>
      </c>
      <c r="AX8" s="2">
        <v>0</v>
      </c>
      <c r="AY8" s="2">
        <v>0</v>
      </c>
      <c r="AZ8" s="3">
        <f t="shared" si="2"/>
        <v>0</v>
      </c>
      <c r="BA8" s="2">
        <v>0</v>
      </c>
      <c r="BB8" s="2">
        <v>0</v>
      </c>
      <c r="BC8" s="2">
        <v>0</v>
      </c>
      <c r="BD8" s="2">
        <v>0</v>
      </c>
      <c r="BE8" s="2">
        <v>0</v>
      </c>
      <c r="BF8" s="2">
        <v>0</v>
      </c>
      <c r="BG8" s="2">
        <v>0</v>
      </c>
      <c r="BH8" s="2">
        <v>0</v>
      </c>
      <c r="BI8" s="2">
        <v>0</v>
      </c>
      <c r="BJ8" s="2">
        <v>0</v>
      </c>
      <c r="BK8" s="2">
        <v>0</v>
      </c>
      <c r="BL8" s="2">
        <v>0</v>
      </c>
      <c r="BM8" s="3">
        <f t="shared" si="3"/>
        <v>0</v>
      </c>
      <c r="BN8" s="2">
        <v>0</v>
      </c>
      <c r="BO8" s="2">
        <v>0</v>
      </c>
      <c r="BP8" s="2">
        <v>0</v>
      </c>
      <c r="BQ8" s="2">
        <v>0</v>
      </c>
      <c r="BR8" s="2">
        <v>0</v>
      </c>
      <c r="BS8" s="2">
        <v>0</v>
      </c>
      <c r="BT8" s="2">
        <v>0</v>
      </c>
      <c r="BU8" s="2">
        <v>0</v>
      </c>
      <c r="BV8" s="2">
        <v>0</v>
      </c>
      <c r="BW8" s="2">
        <v>0</v>
      </c>
      <c r="BX8" s="2">
        <v>0</v>
      </c>
      <c r="BY8" s="2">
        <v>0</v>
      </c>
      <c r="BZ8" s="3">
        <f t="shared" si="4"/>
        <v>0</v>
      </c>
      <c r="CA8" s="30">
        <f t="shared" si="5"/>
        <v>120</v>
      </c>
    </row>
    <row r="9" spans="1:79" s="4" customFormat="1" ht="12.95" customHeight="1" x14ac:dyDescent="0.2">
      <c r="A9" s="5" t="s">
        <v>21</v>
      </c>
      <c r="B9" s="9" t="s">
        <v>0</v>
      </c>
      <c r="C9" s="5" t="s">
        <v>76</v>
      </c>
      <c r="D9" s="8" t="s">
        <v>77</v>
      </c>
      <c r="E9" s="8" t="s">
        <v>76</v>
      </c>
      <c r="F9" s="8" t="s">
        <v>77</v>
      </c>
      <c r="G9" s="5" t="s">
        <v>36</v>
      </c>
      <c r="H9" s="11" t="s">
        <v>26</v>
      </c>
      <c r="I9" s="11"/>
      <c r="J9" s="6" t="s">
        <v>96</v>
      </c>
      <c r="K9" s="6" t="s">
        <v>97</v>
      </c>
      <c r="L9" s="6" t="s">
        <v>87</v>
      </c>
      <c r="M9" s="33"/>
      <c r="N9" s="7">
        <v>0</v>
      </c>
      <c r="O9" s="2">
        <v>0</v>
      </c>
      <c r="P9" s="2">
        <v>0</v>
      </c>
      <c r="Q9" s="2">
        <v>0</v>
      </c>
      <c r="R9" s="2">
        <v>0</v>
      </c>
      <c r="S9" s="2">
        <v>0</v>
      </c>
      <c r="T9" s="2">
        <v>0</v>
      </c>
      <c r="U9" s="2">
        <v>0</v>
      </c>
      <c r="V9" s="2">
        <v>0</v>
      </c>
      <c r="W9" s="2">
        <v>0</v>
      </c>
      <c r="X9" s="2">
        <v>0</v>
      </c>
      <c r="Y9" s="2">
        <v>0</v>
      </c>
      <c r="Z9" s="32">
        <f t="shared" si="0"/>
        <v>0</v>
      </c>
      <c r="AA9" s="2">
        <v>0</v>
      </c>
      <c r="AB9" s="2">
        <v>0</v>
      </c>
      <c r="AC9" s="2">
        <v>0</v>
      </c>
      <c r="AD9" s="2">
        <v>0</v>
      </c>
      <c r="AE9" s="2">
        <v>0</v>
      </c>
      <c r="AF9" s="2">
        <v>0</v>
      </c>
      <c r="AG9" s="2">
        <v>0</v>
      </c>
      <c r="AH9" s="2">
        <v>0</v>
      </c>
      <c r="AI9" s="2">
        <v>0</v>
      </c>
      <c r="AJ9" s="2">
        <v>0</v>
      </c>
      <c r="AK9" s="2">
        <v>0</v>
      </c>
      <c r="AL9" s="2">
        <v>0</v>
      </c>
      <c r="AM9" s="3">
        <f t="shared" si="1"/>
        <v>0</v>
      </c>
      <c r="AN9" s="2">
        <v>0</v>
      </c>
      <c r="AO9" s="2">
        <v>0</v>
      </c>
      <c r="AP9" s="2">
        <v>0</v>
      </c>
      <c r="AQ9" s="2">
        <v>0</v>
      </c>
      <c r="AR9" s="2">
        <v>0</v>
      </c>
      <c r="AS9" s="2">
        <v>0</v>
      </c>
      <c r="AT9" s="2">
        <v>0</v>
      </c>
      <c r="AU9" s="2">
        <v>0</v>
      </c>
      <c r="AV9" s="2">
        <v>0</v>
      </c>
      <c r="AW9" s="2">
        <v>0</v>
      </c>
      <c r="AX9" s="2">
        <v>0</v>
      </c>
      <c r="AY9" s="2">
        <v>0</v>
      </c>
      <c r="AZ9" s="3">
        <f t="shared" si="2"/>
        <v>0</v>
      </c>
      <c r="BA9" s="2">
        <v>0</v>
      </c>
      <c r="BB9" s="2">
        <v>0</v>
      </c>
      <c r="BC9" s="2">
        <v>0</v>
      </c>
      <c r="BD9" s="2">
        <v>0</v>
      </c>
      <c r="BE9" s="2">
        <v>0</v>
      </c>
      <c r="BF9" s="2">
        <v>0</v>
      </c>
      <c r="BG9" s="2">
        <v>0</v>
      </c>
      <c r="BH9" s="2">
        <v>0</v>
      </c>
      <c r="BI9" s="2">
        <v>0</v>
      </c>
      <c r="BJ9" s="2">
        <v>0</v>
      </c>
      <c r="BK9" s="2">
        <v>0</v>
      </c>
      <c r="BL9" s="2">
        <v>0</v>
      </c>
      <c r="BM9" s="3">
        <f t="shared" si="3"/>
        <v>0</v>
      </c>
      <c r="BN9" s="2">
        <v>0</v>
      </c>
      <c r="BO9" s="2">
        <v>0</v>
      </c>
      <c r="BP9" s="2">
        <v>0</v>
      </c>
      <c r="BQ9" s="2">
        <v>0</v>
      </c>
      <c r="BR9" s="2">
        <v>0</v>
      </c>
      <c r="BS9" s="2">
        <v>0</v>
      </c>
      <c r="BT9" s="2">
        <v>0</v>
      </c>
      <c r="BU9" s="2">
        <v>0</v>
      </c>
      <c r="BV9" s="2">
        <v>0</v>
      </c>
      <c r="BW9" s="2">
        <v>0</v>
      </c>
      <c r="BX9" s="2">
        <v>0</v>
      </c>
      <c r="BY9" s="2">
        <v>117</v>
      </c>
      <c r="BZ9" s="3">
        <f t="shared" si="4"/>
        <v>117</v>
      </c>
      <c r="CA9" s="30">
        <f t="shared" si="5"/>
        <v>117</v>
      </c>
    </row>
    <row r="10" spans="1:79" s="4" customFormat="1" ht="12.95" customHeight="1" x14ac:dyDescent="0.2">
      <c r="A10" s="5" t="s">
        <v>21</v>
      </c>
      <c r="B10" s="9" t="s">
        <v>0</v>
      </c>
      <c r="C10" s="5" t="s">
        <v>158</v>
      </c>
      <c r="D10" s="8" t="s">
        <v>159</v>
      </c>
      <c r="E10" s="8" t="s">
        <v>158</v>
      </c>
      <c r="F10" s="8" t="s">
        <v>159</v>
      </c>
      <c r="G10" s="5" t="s">
        <v>36</v>
      </c>
      <c r="H10" s="11" t="s">
        <v>26</v>
      </c>
      <c r="I10" s="11"/>
      <c r="J10" s="6" t="s">
        <v>651</v>
      </c>
      <c r="K10" s="6" t="s">
        <v>169</v>
      </c>
      <c r="L10" s="6" t="s">
        <v>162</v>
      </c>
      <c r="M10" s="33"/>
      <c r="N10" s="7"/>
      <c r="O10" s="2"/>
      <c r="P10" s="2"/>
      <c r="Q10" s="2"/>
      <c r="R10" s="2"/>
      <c r="S10" s="2"/>
      <c r="T10" s="2">
        <v>90</v>
      </c>
      <c r="U10" s="2"/>
      <c r="V10" s="2"/>
      <c r="W10" s="2"/>
      <c r="X10" s="2"/>
      <c r="Y10" s="2"/>
      <c r="Z10" s="32">
        <f t="shared" si="0"/>
        <v>90</v>
      </c>
      <c r="AA10" s="2"/>
      <c r="AB10" s="2"/>
      <c r="AC10" s="2"/>
      <c r="AD10" s="2"/>
      <c r="AE10" s="2"/>
      <c r="AF10" s="2"/>
      <c r="AG10" s="2"/>
      <c r="AH10" s="2"/>
      <c r="AI10" s="2"/>
      <c r="AJ10" s="2"/>
      <c r="AK10" s="2"/>
      <c r="AL10" s="2"/>
      <c r="AM10" s="3">
        <f t="shared" si="1"/>
        <v>0</v>
      </c>
      <c r="AN10" s="2">
        <v>0</v>
      </c>
      <c r="AO10" s="2">
        <v>0</v>
      </c>
      <c r="AP10" s="2">
        <v>0</v>
      </c>
      <c r="AQ10" s="2">
        <v>0</v>
      </c>
      <c r="AR10" s="2">
        <v>0</v>
      </c>
      <c r="AS10" s="2">
        <v>0</v>
      </c>
      <c r="AT10" s="2">
        <v>0</v>
      </c>
      <c r="AU10" s="2">
        <v>0</v>
      </c>
      <c r="AV10" s="2">
        <v>0</v>
      </c>
      <c r="AW10" s="2">
        <v>0</v>
      </c>
      <c r="AX10" s="2">
        <v>0</v>
      </c>
      <c r="AY10" s="2">
        <v>0</v>
      </c>
      <c r="AZ10" s="3">
        <f t="shared" si="2"/>
        <v>0</v>
      </c>
      <c r="BA10" s="2">
        <v>0</v>
      </c>
      <c r="BB10" s="2">
        <v>0</v>
      </c>
      <c r="BC10" s="2">
        <v>0</v>
      </c>
      <c r="BD10" s="2">
        <v>0</v>
      </c>
      <c r="BE10" s="2">
        <v>0</v>
      </c>
      <c r="BF10" s="2">
        <v>0</v>
      </c>
      <c r="BG10" s="2">
        <v>0</v>
      </c>
      <c r="BH10" s="2">
        <v>0</v>
      </c>
      <c r="BI10" s="2">
        <v>0</v>
      </c>
      <c r="BJ10" s="2">
        <v>0</v>
      </c>
      <c r="BK10" s="2">
        <v>0</v>
      </c>
      <c r="BL10" s="2">
        <v>0</v>
      </c>
      <c r="BM10" s="3">
        <f t="shared" si="3"/>
        <v>0</v>
      </c>
      <c r="BN10" s="2">
        <v>0</v>
      </c>
      <c r="BO10" s="2">
        <v>0</v>
      </c>
      <c r="BP10" s="2">
        <v>0</v>
      </c>
      <c r="BQ10" s="2">
        <v>0</v>
      </c>
      <c r="BR10" s="2">
        <v>0</v>
      </c>
      <c r="BS10" s="2">
        <v>0</v>
      </c>
      <c r="BT10" s="2">
        <v>0</v>
      </c>
      <c r="BU10" s="2">
        <v>0</v>
      </c>
      <c r="BV10" s="2">
        <v>0</v>
      </c>
      <c r="BW10" s="2">
        <v>0</v>
      </c>
      <c r="BX10" s="2">
        <v>0</v>
      </c>
      <c r="BY10" s="2">
        <v>0</v>
      </c>
      <c r="BZ10" s="3">
        <f t="shared" si="4"/>
        <v>0</v>
      </c>
      <c r="CA10" s="30">
        <f t="shared" si="5"/>
        <v>90</v>
      </c>
    </row>
    <row r="11" spans="1:79" s="4" customFormat="1" ht="12.95" customHeight="1" x14ac:dyDescent="0.2">
      <c r="A11" s="5" t="s">
        <v>21</v>
      </c>
      <c r="B11" s="9" t="s">
        <v>0</v>
      </c>
      <c r="C11" s="5" t="s">
        <v>148</v>
      </c>
      <c r="D11" s="8" t="s">
        <v>149</v>
      </c>
      <c r="E11" s="8" t="s">
        <v>148</v>
      </c>
      <c r="F11" s="8" t="s">
        <v>149</v>
      </c>
      <c r="G11" s="5" t="s">
        <v>36</v>
      </c>
      <c r="H11" s="11" t="s">
        <v>26</v>
      </c>
      <c r="I11" s="11"/>
      <c r="J11" s="6" t="s">
        <v>646</v>
      </c>
      <c r="K11" s="6" t="s">
        <v>649</v>
      </c>
      <c r="L11" s="6" t="s">
        <v>150</v>
      </c>
      <c r="M11" s="33"/>
      <c r="N11" s="7"/>
      <c r="O11" s="2"/>
      <c r="P11" s="2"/>
      <c r="Q11" s="2"/>
      <c r="R11" s="2"/>
      <c r="S11" s="2"/>
      <c r="T11" s="2"/>
      <c r="U11" s="2"/>
      <c r="V11" s="2"/>
      <c r="W11" s="2"/>
      <c r="X11" s="2"/>
      <c r="Y11" s="2">
        <v>30</v>
      </c>
      <c r="Z11" s="32">
        <f t="shared" si="0"/>
        <v>30</v>
      </c>
      <c r="AA11" s="2"/>
      <c r="AB11" s="2"/>
      <c r="AC11" s="2"/>
      <c r="AD11" s="2"/>
      <c r="AE11" s="2"/>
      <c r="AF11" s="2">
        <v>30</v>
      </c>
      <c r="AG11" s="2"/>
      <c r="AH11" s="2"/>
      <c r="AI11" s="2"/>
      <c r="AJ11" s="2"/>
      <c r="AK11" s="2"/>
      <c r="AL11" s="2"/>
      <c r="AM11" s="3">
        <f t="shared" si="1"/>
        <v>30</v>
      </c>
      <c r="AN11" s="2"/>
      <c r="AO11" s="2"/>
      <c r="AP11" s="2"/>
      <c r="AQ11" s="2"/>
      <c r="AR11" s="2"/>
      <c r="AS11" s="2"/>
      <c r="AT11" s="2"/>
      <c r="AU11" s="2"/>
      <c r="AV11" s="2"/>
      <c r="AW11" s="2"/>
      <c r="AX11" s="2"/>
      <c r="AY11" s="2"/>
      <c r="AZ11" s="3">
        <f t="shared" si="2"/>
        <v>0</v>
      </c>
      <c r="BA11" s="2"/>
      <c r="BB11" s="2"/>
      <c r="BC11" s="2"/>
      <c r="BD11" s="2"/>
      <c r="BE11" s="2"/>
      <c r="BF11" s="2"/>
      <c r="BG11" s="2"/>
      <c r="BH11" s="2"/>
      <c r="BI11" s="2"/>
      <c r="BJ11" s="2"/>
      <c r="BK11" s="2"/>
      <c r="BL11" s="2"/>
      <c r="BM11" s="3">
        <f t="shared" si="3"/>
        <v>0</v>
      </c>
      <c r="BN11" s="2"/>
      <c r="BO11" s="2"/>
      <c r="BP11" s="2"/>
      <c r="BQ11" s="2"/>
      <c r="BR11" s="2"/>
      <c r="BS11" s="2"/>
      <c r="BT11" s="2"/>
      <c r="BU11" s="2"/>
      <c r="BV11" s="2"/>
      <c r="BW11" s="2"/>
      <c r="BX11" s="2"/>
      <c r="BY11" s="2"/>
      <c r="BZ11" s="3">
        <f t="shared" si="4"/>
        <v>0</v>
      </c>
      <c r="CA11" s="30">
        <f t="shared" si="5"/>
        <v>60</v>
      </c>
    </row>
    <row r="12" spans="1:79" s="4" customFormat="1" ht="12.95" customHeight="1" x14ac:dyDescent="0.2">
      <c r="A12" s="5" t="s">
        <v>21</v>
      </c>
      <c r="B12" s="9" t="s">
        <v>0</v>
      </c>
      <c r="C12" s="5" t="s">
        <v>158</v>
      </c>
      <c r="D12" s="8" t="s">
        <v>159</v>
      </c>
      <c r="E12" s="8" t="s">
        <v>158</v>
      </c>
      <c r="F12" s="8" t="s">
        <v>159</v>
      </c>
      <c r="G12" s="5" t="s">
        <v>36</v>
      </c>
      <c r="H12" s="11" t="s">
        <v>26</v>
      </c>
      <c r="I12" s="11"/>
      <c r="J12" s="6" t="s">
        <v>654</v>
      </c>
      <c r="K12" s="6" t="s">
        <v>166</v>
      </c>
      <c r="L12" s="6" t="s">
        <v>162</v>
      </c>
      <c r="M12" s="33"/>
      <c r="N12" s="7"/>
      <c r="O12" s="2"/>
      <c r="P12" s="2"/>
      <c r="Q12" s="2"/>
      <c r="R12" s="2"/>
      <c r="S12" s="2"/>
      <c r="T12" s="2"/>
      <c r="U12" s="2"/>
      <c r="V12" s="2"/>
      <c r="W12" s="2"/>
      <c r="X12" s="2"/>
      <c r="Y12" s="2"/>
      <c r="Z12" s="32">
        <f t="shared" si="0"/>
        <v>0</v>
      </c>
      <c r="AA12" s="2"/>
      <c r="AB12" s="2"/>
      <c r="AC12" s="2"/>
      <c r="AD12" s="2"/>
      <c r="AE12" s="2"/>
      <c r="AF12" s="2"/>
      <c r="AG12" s="2"/>
      <c r="AH12" s="2"/>
      <c r="AI12" s="2"/>
      <c r="AJ12" s="2">
        <v>25</v>
      </c>
      <c r="AK12" s="2"/>
      <c r="AL12" s="2"/>
      <c r="AM12" s="3">
        <f t="shared" si="1"/>
        <v>25</v>
      </c>
      <c r="AN12" s="2">
        <v>0</v>
      </c>
      <c r="AO12" s="2">
        <v>0</v>
      </c>
      <c r="AP12" s="2">
        <v>0</v>
      </c>
      <c r="AQ12" s="2">
        <v>0</v>
      </c>
      <c r="AR12" s="2">
        <v>0</v>
      </c>
      <c r="AS12" s="2">
        <v>0</v>
      </c>
      <c r="AT12" s="2">
        <v>0</v>
      </c>
      <c r="AU12" s="2">
        <v>0</v>
      </c>
      <c r="AV12" s="2">
        <v>0</v>
      </c>
      <c r="AW12" s="2">
        <v>0</v>
      </c>
      <c r="AX12" s="2">
        <v>0</v>
      </c>
      <c r="AY12" s="2">
        <v>0</v>
      </c>
      <c r="AZ12" s="3">
        <f t="shared" si="2"/>
        <v>0</v>
      </c>
      <c r="BA12" s="2">
        <v>0</v>
      </c>
      <c r="BB12" s="2">
        <v>0</v>
      </c>
      <c r="BC12" s="2">
        <v>0</v>
      </c>
      <c r="BD12" s="2">
        <v>0</v>
      </c>
      <c r="BE12" s="2">
        <v>0</v>
      </c>
      <c r="BF12" s="2">
        <v>0</v>
      </c>
      <c r="BG12" s="2">
        <v>0</v>
      </c>
      <c r="BH12" s="2">
        <v>0</v>
      </c>
      <c r="BI12" s="2">
        <v>0</v>
      </c>
      <c r="BJ12" s="2">
        <v>0</v>
      </c>
      <c r="BK12" s="2">
        <v>0</v>
      </c>
      <c r="BL12" s="2">
        <v>0</v>
      </c>
      <c r="BM12" s="3">
        <f t="shared" si="3"/>
        <v>0</v>
      </c>
      <c r="BN12" s="2">
        <v>0</v>
      </c>
      <c r="BO12" s="2">
        <v>0</v>
      </c>
      <c r="BP12" s="2">
        <v>0</v>
      </c>
      <c r="BQ12" s="2">
        <v>0</v>
      </c>
      <c r="BR12" s="2">
        <v>0</v>
      </c>
      <c r="BS12" s="2">
        <v>0</v>
      </c>
      <c r="BT12" s="2">
        <v>0</v>
      </c>
      <c r="BU12" s="2">
        <v>0</v>
      </c>
      <c r="BV12" s="2">
        <v>0</v>
      </c>
      <c r="BW12" s="2">
        <v>30</v>
      </c>
      <c r="BX12" s="2">
        <v>0</v>
      </c>
      <c r="BY12" s="2">
        <v>0</v>
      </c>
      <c r="BZ12" s="3">
        <f t="shared" si="4"/>
        <v>30</v>
      </c>
      <c r="CA12" s="30">
        <f t="shared" si="5"/>
        <v>55</v>
      </c>
    </row>
    <row r="13" spans="1:79" s="4" customFormat="1" ht="12.95" customHeight="1" x14ac:dyDescent="0.2">
      <c r="A13" s="5" t="s">
        <v>21</v>
      </c>
      <c r="B13" s="9" t="s">
        <v>0</v>
      </c>
      <c r="C13" s="5" t="s">
        <v>76</v>
      </c>
      <c r="D13" s="8" t="s">
        <v>77</v>
      </c>
      <c r="E13" s="8" t="s">
        <v>76</v>
      </c>
      <c r="F13" s="8" t="s">
        <v>77</v>
      </c>
      <c r="G13" s="5" t="s">
        <v>36</v>
      </c>
      <c r="H13" s="11" t="s">
        <v>26</v>
      </c>
      <c r="I13" s="11"/>
      <c r="J13" s="6" t="s">
        <v>88</v>
      </c>
      <c r="K13" s="6" t="s">
        <v>89</v>
      </c>
      <c r="L13" s="6" t="s">
        <v>87</v>
      </c>
      <c r="M13" s="33"/>
      <c r="N13" s="7">
        <v>0</v>
      </c>
      <c r="O13" s="2">
        <v>0</v>
      </c>
      <c r="P13" s="2">
        <v>0</v>
      </c>
      <c r="Q13" s="2">
        <v>0</v>
      </c>
      <c r="R13" s="2">
        <v>0</v>
      </c>
      <c r="S13" s="2">
        <v>0</v>
      </c>
      <c r="T13" s="2">
        <v>0</v>
      </c>
      <c r="U13" s="2">
        <v>0</v>
      </c>
      <c r="V13" s="2">
        <v>0</v>
      </c>
      <c r="W13" s="2">
        <v>0</v>
      </c>
      <c r="X13" s="2">
        <v>0</v>
      </c>
      <c r="Y13" s="2">
        <v>0</v>
      </c>
      <c r="Z13" s="32">
        <f t="shared" si="0"/>
        <v>0</v>
      </c>
      <c r="AA13" s="2">
        <v>0</v>
      </c>
      <c r="AB13" s="2">
        <v>0</v>
      </c>
      <c r="AC13" s="2">
        <v>0</v>
      </c>
      <c r="AD13" s="2">
        <v>0</v>
      </c>
      <c r="AE13" s="2">
        <v>0</v>
      </c>
      <c r="AF13" s="2">
        <v>0</v>
      </c>
      <c r="AG13" s="2">
        <v>0</v>
      </c>
      <c r="AH13" s="2">
        <v>0</v>
      </c>
      <c r="AI13" s="2">
        <v>0</v>
      </c>
      <c r="AJ13" s="2">
        <v>0</v>
      </c>
      <c r="AK13" s="2">
        <v>0</v>
      </c>
      <c r="AL13" s="2">
        <v>50</v>
      </c>
      <c r="AM13" s="3">
        <f t="shared" si="1"/>
        <v>50</v>
      </c>
      <c r="AN13" s="2">
        <v>0</v>
      </c>
      <c r="AO13" s="2">
        <v>0</v>
      </c>
      <c r="AP13" s="2">
        <v>0</v>
      </c>
      <c r="AQ13" s="2">
        <v>0</v>
      </c>
      <c r="AR13" s="2">
        <v>0</v>
      </c>
      <c r="AS13" s="2">
        <v>0</v>
      </c>
      <c r="AT13" s="2">
        <v>0</v>
      </c>
      <c r="AU13" s="2">
        <v>0</v>
      </c>
      <c r="AV13" s="2">
        <v>0</v>
      </c>
      <c r="AW13" s="2">
        <v>0</v>
      </c>
      <c r="AX13" s="2">
        <v>0</v>
      </c>
      <c r="AY13" s="2">
        <v>0</v>
      </c>
      <c r="AZ13" s="3">
        <f t="shared" si="2"/>
        <v>0</v>
      </c>
      <c r="BA13" s="2">
        <v>0</v>
      </c>
      <c r="BB13" s="2">
        <v>0</v>
      </c>
      <c r="BC13" s="2">
        <v>0</v>
      </c>
      <c r="BD13" s="2">
        <v>0</v>
      </c>
      <c r="BE13" s="2">
        <v>0</v>
      </c>
      <c r="BF13" s="2">
        <v>0</v>
      </c>
      <c r="BG13" s="2">
        <v>0</v>
      </c>
      <c r="BH13" s="2">
        <v>0</v>
      </c>
      <c r="BI13" s="2">
        <v>0</v>
      </c>
      <c r="BJ13" s="2">
        <v>0</v>
      </c>
      <c r="BK13" s="2">
        <v>0</v>
      </c>
      <c r="BL13" s="2">
        <v>0</v>
      </c>
      <c r="BM13" s="3">
        <f t="shared" si="3"/>
        <v>0</v>
      </c>
      <c r="BN13" s="2">
        <v>0</v>
      </c>
      <c r="BO13" s="2">
        <v>0</v>
      </c>
      <c r="BP13" s="2">
        <v>0</v>
      </c>
      <c r="BQ13" s="2">
        <v>0</v>
      </c>
      <c r="BR13" s="2">
        <v>0</v>
      </c>
      <c r="BS13" s="2">
        <v>0</v>
      </c>
      <c r="BT13" s="2">
        <v>0</v>
      </c>
      <c r="BU13" s="2">
        <v>0</v>
      </c>
      <c r="BV13" s="2">
        <v>0</v>
      </c>
      <c r="BW13" s="2">
        <v>0</v>
      </c>
      <c r="BX13" s="2">
        <v>0</v>
      </c>
      <c r="BY13" s="2">
        <v>0</v>
      </c>
      <c r="BZ13" s="3">
        <f t="shared" si="4"/>
        <v>0</v>
      </c>
      <c r="CA13" s="30">
        <f t="shared" si="5"/>
        <v>50</v>
      </c>
    </row>
    <row r="14" spans="1:79" s="4" customFormat="1" ht="12.95" customHeight="1" x14ac:dyDescent="0.2">
      <c r="A14" s="5" t="s">
        <v>21</v>
      </c>
      <c r="B14" s="9" t="s">
        <v>0</v>
      </c>
      <c r="C14" s="5" t="s">
        <v>76</v>
      </c>
      <c r="D14" s="8" t="s">
        <v>77</v>
      </c>
      <c r="E14" s="8" t="s">
        <v>76</v>
      </c>
      <c r="F14" s="8" t="s">
        <v>77</v>
      </c>
      <c r="G14" s="5" t="s">
        <v>36</v>
      </c>
      <c r="H14" s="11" t="s">
        <v>26</v>
      </c>
      <c r="I14" s="11"/>
      <c r="J14" s="6" t="s">
        <v>104</v>
      </c>
      <c r="K14" s="6" t="s">
        <v>105</v>
      </c>
      <c r="L14" s="6" t="s">
        <v>106</v>
      </c>
      <c r="M14" s="33"/>
      <c r="N14" s="7">
        <v>0</v>
      </c>
      <c r="O14" s="2">
        <v>0</v>
      </c>
      <c r="P14" s="2">
        <v>0</v>
      </c>
      <c r="Q14" s="2">
        <v>0</v>
      </c>
      <c r="R14" s="2">
        <v>0</v>
      </c>
      <c r="S14" s="2">
        <v>0</v>
      </c>
      <c r="T14" s="2">
        <v>0</v>
      </c>
      <c r="U14" s="2">
        <v>0</v>
      </c>
      <c r="V14" s="2">
        <v>0</v>
      </c>
      <c r="W14" s="2">
        <v>0</v>
      </c>
      <c r="X14" s="2">
        <v>0</v>
      </c>
      <c r="Y14" s="2"/>
      <c r="Z14" s="32">
        <f t="shared" si="0"/>
        <v>0</v>
      </c>
      <c r="AA14" s="2">
        <v>0</v>
      </c>
      <c r="AB14" s="2">
        <v>0</v>
      </c>
      <c r="AC14" s="2">
        <v>0</v>
      </c>
      <c r="AD14" s="2">
        <v>0</v>
      </c>
      <c r="AE14" s="2">
        <v>0</v>
      </c>
      <c r="AF14" s="2">
        <v>0</v>
      </c>
      <c r="AG14" s="2">
        <v>50</v>
      </c>
      <c r="AH14" s="2">
        <v>0</v>
      </c>
      <c r="AI14" s="2">
        <v>0</v>
      </c>
      <c r="AJ14" s="2">
        <v>0</v>
      </c>
      <c r="AK14" s="2">
        <v>0</v>
      </c>
      <c r="AL14" s="2">
        <v>0</v>
      </c>
      <c r="AM14" s="3">
        <f t="shared" si="1"/>
        <v>50</v>
      </c>
      <c r="AN14" s="2">
        <v>0</v>
      </c>
      <c r="AO14" s="2">
        <v>0</v>
      </c>
      <c r="AP14" s="2">
        <v>0</v>
      </c>
      <c r="AQ14" s="2">
        <v>0</v>
      </c>
      <c r="AR14" s="2">
        <v>0</v>
      </c>
      <c r="AS14" s="2">
        <v>0</v>
      </c>
      <c r="AT14" s="2">
        <v>0</v>
      </c>
      <c r="AU14" s="2">
        <v>0</v>
      </c>
      <c r="AV14" s="2">
        <v>0</v>
      </c>
      <c r="AW14" s="2">
        <v>0</v>
      </c>
      <c r="AX14" s="2">
        <v>0</v>
      </c>
      <c r="AY14" s="2">
        <v>0</v>
      </c>
      <c r="AZ14" s="3">
        <f t="shared" si="2"/>
        <v>0</v>
      </c>
      <c r="BA14" s="2">
        <v>0</v>
      </c>
      <c r="BB14" s="2">
        <v>0</v>
      </c>
      <c r="BC14" s="2">
        <v>0</v>
      </c>
      <c r="BD14" s="2">
        <v>0</v>
      </c>
      <c r="BE14" s="2">
        <v>0</v>
      </c>
      <c r="BF14" s="2">
        <v>0</v>
      </c>
      <c r="BG14" s="2">
        <v>0</v>
      </c>
      <c r="BH14" s="2">
        <v>0</v>
      </c>
      <c r="BI14" s="2">
        <v>0</v>
      </c>
      <c r="BJ14" s="2">
        <v>0</v>
      </c>
      <c r="BK14" s="2">
        <v>0</v>
      </c>
      <c r="BL14" s="2">
        <v>0</v>
      </c>
      <c r="BM14" s="3">
        <f t="shared" si="3"/>
        <v>0</v>
      </c>
      <c r="BN14" s="2">
        <v>0</v>
      </c>
      <c r="BO14" s="2">
        <v>0</v>
      </c>
      <c r="BP14" s="2">
        <v>0</v>
      </c>
      <c r="BQ14" s="2">
        <v>0</v>
      </c>
      <c r="BR14" s="2">
        <v>0</v>
      </c>
      <c r="BS14" s="2">
        <v>0</v>
      </c>
      <c r="BT14" s="2">
        <v>0</v>
      </c>
      <c r="BU14" s="2">
        <v>0</v>
      </c>
      <c r="BV14" s="2">
        <v>0</v>
      </c>
      <c r="BW14" s="2">
        <v>0</v>
      </c>
      <c r="BX14" s="2">
        <v>0</v>
      </c>
      <c r="BY14" s="2">
        <v>0</v>
      </c>
      <c r="BZ14" s="3">
        <f t="shared" si="4"/>
        <v>0</v>
      </c>
      <c r="CA14" s="30">
        <f t="shared" si="5"/>
        <v>50</v>
      </c>
    </row>
    <row r="15" spans="1:79" s="4" customFormat="1" ht="12.95" customHeight="1" x14ac:dyDescent="0.2">
      <c r="A15" s="5" t="s">
        <v>21</v>
      </c>
      <c r="B15" s="9" t="s">
        <v>0</v>
      </c>
      <c r="C15" s="5" t="s">
        <v>76</v>
      </c>
      <c r="D15" s="8" t="s">
        <v>77</v>
      </c>
      <c r="E15" s="8" t="s">
        <v>76</v>
      </c>
      <c r="F15" s="8" t="s">
        <v>77</v>
      </c>
      <c r="G15" s="5" t="s">
        <v>36</v>
      </c>
      <c r="H15" s="11" t="s">
        <v>26</v>
      </c>
      <c r="I15" s="11"/>
      <c r="J15" s="6" t="s">
        <v>881</v>
      </c>
      <c r="K15" s="6" t="s">
        <v>882</v>
      </c>
      <c r="L15" s="6" t="s">
        <v>109</v>
      </c>
      <c r="M15" s="33"/>
      <c r="N15" s="7"/>
      <c r="O15" s="2"/>
      <c r="P15" s="2"/>
      <c r="Q15" s="2"/>
      <c r="R15" s="2"/>
      <c r="S15" s="2"/>
      <c r="T15" s="2"/>
      <c r="U15" s="2"/>
      <c r="V15" s="2"/>
      <c r="W15" s="2"/>
      <c r="X15" s="2"/>
      <c r="Y15" s="2"/>
      <c r="Z15" s="32">
        <f t="shared" si="0"/>
        <v>0</v>
      </c>
      <c r="AA15" s="2"/>
      <c r="AB15" s="2"/>
      <c r="AC15" s="2"/>
      <c r="AD15" s="2"/>
      <c r="AE15" s="2"/>
      <c r="AF15" s="2"/>
      <c r="AG15" s="2">
        <v>50</v>
      </c>
      <c r="AH15" s="2"/>
      <c r="AI15" s="2"/>
      <c r="AJ15" s="2"/>
      <c r="AK15" s="2"/>
      <c r="AL15" s="2"/>
      <c r="AM15" s="3">
        <f t="shared" si="1"/>
        <v>50</v>
      </c>
      <c r="AN15" s="2"/>
      <c r="AO15" s="2"/>
      <c r="AP15" s="2"/>
      <c r="AQ15" s="2"/>
      <c r="AR15" s="2"/>
      <c r="AS15" s="2"/>
      <c r="AT15" s="2"/>
      <c r="AU15" s="2"/>
      <c r="AV15" s="2"/>
      <c r="AW15" s="2">
        <v>0</v>
      </c>
      <c r="AX15" s="2"/>
      <c r="AY15" s="2"/>
      <c r="AZ15" s="3">
        <f t="shared" si="2"/>
        <v>0</v>
      </c>
      <c r="BA15" s="2"/>
      <c r="BB15" s="2"/>
      <c r="BC15" s="2"/>
      <c r="BD15" s="2"/>
      <c r="BE15" s="2"/>
      <c r="BF15" s="2"/>
      <c r="BG15" s="2"/>
      <c r="BH15" s="2"/>
      <c r="BI15" s="2"/>
      <c r="BJ15" s="2">
        <v>0</v>
      </c>
      <c r="BK15" s="2"/>
      <c r="BL15" s="2"/>
      <c r="BM15" s="3">
        <f t="shared" si="3"/>
        <v>0</v>
      </c>
      <c r="BN15" s="2"/>
      <c r="BO15" s="2"/>
      <c r="BP15" s="2"/>
      <c r="BQ15" s="2"/>
      <c r="BR15" s="2"/>
      <c r="BS15" s="2"/>
      <c r="BT15" s="2"/>
      <c r="BU15" s="2"/>
      <c r="BV15" s="2"/>
      <c r="BW15" s="2">
        <v>0</v>
      </c>
      <c r="BX15" s="2"/>
      <c r="BY15" s="2"/>
      <c r="BZ15" s="3">
        <f t="shared" si="4"/>
        <v>0</v>
      </c>
      <c r="CA15" s="30">
        <f t="shared" si="5"/>
        <v>50</v>
      </c>
    </row>
    <row r="16" spans="1:79" s="4" customFormat="1" ht="12.95" customHeight="1" x14ac:dyDescent="0.2">
      <c r="A16" s="5" t="s">
        <v>21</v>
      </c>
      <c r="B16" s="9" t="s">
        <v>0</v>
      </c>
      <c r="C16" s="5" t="s">
        <v>125</v>
      </c>
      <c r="D16" s="8" t="s">
        <v>126</v>
      </c>
      <c r="E16" s="8" t="s">
        <v>125</v>
      </c>
      <c r="F16" s="8" t="s">
        <v>126</v>
      </c>
      <c r="G16" s="5" t="s">
        <v>36</v>
      </c>
      <c r="H16" s="11" t="s">
        <v>26</v>
      </c>
      <c r="I16" s="11"/>
      <c r="J16" s="6" t="s">
        <v>883</v>
      </c>
      <c r="K16" s="6" t="s">
        <v>883</v>
      </c>
      <c r="L16" s="6" t="s">
        <v>885</v>
      </c>
      <c r="M16" s="33"/>
      <c r="N16" s="7"/>
      <c r="O16" s="2"/>
      <c r="P16" s="2"/>
      <c r="Q16" s="2"/>
      <c r="R16" s="2"/>
      <c r="S16" s="2"/>
      <c r="T16" s="2"/>
      <c r="U16" s="2"/>
      <c r="V16" s="2"/>
      <c r="W16" s="2"/>
      <c r="X16" s="2"/>
      <c r="Y16" s="2"/>
      <c r="Z16" s="32">
        <f t="shared" si="0"/>
        <v>0</v>
      </c>
      <c r="AA16" s="2"/>
      <c r="AB16" s="2"/>
      <c r="AC16" s="2"/>
      <c r="AD16" s="2"/>
      <c r="AE16" s="2"/>
      <c r="AF16" s="2"/>
      <c r="AG16" s="2"/>
      <c r="AH16" s="2"/>
      <c r="AI16" s="2">
        <v>46</v>
      </c>
      <c r="AJ16" s="2"/>
      <c r="AK16" s="2"/>
      <c r="AL16" s="2"/>
      <c r="AM16" s="3">
        <f t="shared" si="1"/>
        <v>46</v>
      </c>
      <c r="AN16" s="2"/>
      <c r="AO16" s="2"/>
      <c r="AP16" s="2"/>
      <c r="AQ16" s="2"/>
      <c r="AR16" s="2"/>
      <c r="AS16" s="2"/>
      <c r="AT16" s="2"/>
      <c r="AU16" s="2"/>
      <c r="AV16" s="2"/>
      <c r="AW16" s="2"/>
      <c r="AX16" s="2"/>
      <c r="AY16" s="2"/>
      <c r="AZ16" s="3">
        <f t="shared" si="2"/>
        <v>0</v>
      </c>
      <c r="BA16" s="2"/>
      <c r="BB16" s="2"/>
      <c r="BC16" s="2"/>
      <c r="BD16" s="2"/>
      <c r="BE16" s="2"/>
      <c r="BF16" s="2"/>
      <c r="BG16" s="2"/>
      <c r="BH16" s="2"/>
      <c r="BI16" s="2"/>
      <c r="BJ16" s="2"/>
      <c r="BK16" s="2"/>
      <c r="BL16" s="2"/>
      <c r="BM16" s="3">
        <f t="shared" si="3"/>
        <v>0</v>
      </c>
      <c r="BN16" s="2"/>
      <c r="BO16" s="2"/>
      <c r="BP16" s="2"/>
      <c r="BQ16" s="2"/>
      <c r="BR16" s="2"/>
      <c r="BS16" s="2"/>
      <c r="BT16" s="2"/>
      <c r="BU16" s="2"/>
      <c r="BV16" s="2"/>
      <c r="BW16" s="2"/>
      <c r="BX16" s="2"/>
      <c r="BY16" s="2"/>
      <c r="BZ16" s="3">
        <f t="shared" si="4"/>
        <v>0</v>
      </c>
      <c r="CA16" s="30">
        <f t="shared" si="5"/>
        <v>46</v>
      </c>
    </row>
    <row r="17" spans="1:79" s="4" customFormat="1" ht="12.95" customHeight="1" x14ac:dyDescent="0.2">
      <c r="A17" s="5" t="s">
        <v>21</v>
      </c>
      <c r="B17" s="9" t="s">
        <v>0</v>
      </c>
      <c r="C17" s="5" t="s">
        <v>125</v>
      </c>
      <c r="D17" s="8" t="s">
        <v>126</v>
      </c>
      <c r="E17" s="8" t="s">
        <v>125</v>
      </c>
      <c r="F17" s="8" t="s">
        <v>126</v>
      </c>
      <c r="G17" s="5" t="s">
        <v>36</v>
      </c>
      <c r="H17" s="11" t="s">
        <v>26</v>
      </c>
      <c r="I17" s="11"/>
      <c r="J17" s="6" t="s">
        <v>644</v>
      </c>
      <c r="K17" s="6" t="s">
        <v>127</v>
      </c>
      <c r="L17" s="6" t="s">
        <v>128</v>
      </c>
      <c r="M17" s="33"/>
      <c r="N17" s="7"/>
      <c r="O17" s="2"/>
      <c r="P17" s="2"/>
      <c r="Q17" s="2"/>
      <c r="R17" s="2"/>
      <c r="S17" s="2"/>
      <c r="T17" s="2"/>
      <c r="U17" s="2"/>
      <c r="V17" s="2"/>
      <c r="W17" s="2"/>
      <c r="X17" s="2"/>
      <c r="Y17" s="2"/>
      <c r="Z17" s="32">
        <f t="shared" si="0"/>
        <v>0</v>
      </c>
      <c r="AA17" s="2">
        <v>0</v>
      </c>
      <c r="AB17" s="2">
        <v>0</v>
      </c>
      <c r="AC17" s="2">
        <v>0</v>
      </c>
      <c r="AD17" s="2">
        <v>0</v>
      </c>
      <c r="AE17" s="2">
        <v>0</v>
      </c>
      <c r="AF17" s="2">
        <v>0</v>
      </c>
      <c r="AG17" s="2">
        <v>43</v>
      </c>
      <c r="AH17" s="2">
        <v>0</v>
      </c>
      <c r="AI17" s="2">
        <v>0</v>
      </c>
      <c r="AJ17" s="2">
        <v>0</v>
      </c>
      <c r="AK17" s="2"/>
      <c r="AL17" s="2">
        <v>0</v>
      </c>
      <c r="AM17" s="3">
        <f t="shared" si="1"/>
        <v>43</v>
      </c>
      <c r="AN17" s="2">
        <v>0</v>
      </c>
      <c r="AO17" s="2">
        <v>0</v>
      </c>
      <c r="AP17" s="2">
        <v>0</v>
      </c>
      <c r="AQ17" s="2">
        <v>0</v>
      </c>
      <c r="AR17" s="2">
        <v>0</v>
      </c>
      <c r="AS17" s="2">
        <v>0</v>
      </c>
      <c r="AT17" s="2">
        <v>0</v>
      </c>
      <c r="AU17" s="2">
        <v>0</v>
      </c>
      <c r="AV17" s="2">
        <v>0</v>
      </c>
      <c r="AW17" s="2">
        <v>0</v>
      </c>
      <c r="AX17" s="2">
        <v>0</v>
      </c>
      <c r="AY17" s="2">
        <v>0</v>
      </c>
      <c r="AZ17" s="3">
        <f t="shared" si="2"/>
        <v>0</v>
      </c>
      <c r="BA17" s="2">
        <v>0</v>
      </c>
      <c r="BB17" s="2">
        <v>0</v>
      </c>
      <c r="BC17" s="2">
        <v>0</v>
      </c>
      <c r="BD17" s="2">
        <v>0</v>
      </c>
      <c r="BE17" s="2">
        <v>0</v>
      </c>
      <c r="BF17" s="2">
        <v>0</v>
      </c>
      <c r="BG17" s="2">
        <v>0</v>
      </c>
      <c r="BH17" s="2">
        <v>0</v>
      </c>
      <c r="BI17" s="2">
        <v>0</v>
      </c>
      <c r="BJ17" s="2">
        <v>0</v>
      </c>
      <c r="BK17" s="2">
        <v>0</v>
      </c>
      <c r="BL17" s="2">
        <v>0</v>
      </c>
      <c r="BM17" s="3">
        <f t="shared" si="3"/>
        <v>0</v>
      </c>
      <c r="BN17" s="2">
        <v>0</v>
      </c>
      <c r="BO17" s="2">
        <v>0</v>
      </c>
      <c r="BP17" s="2">
        <v>0</v>
      </c>
      <c r="BQ17" s="2">
        <v>0</v>
      </c>
      <c r="BR17" s="2">
        <v>0</v>
      </c>
      <c r="BS17" s="2">
        <v>0</v>
      </c>
      <c r="BT17" s="2">
        <v>0</v>
      </c>
      <c r="BU17" s="2">
        <v>0</v>
      </c>
      <c r="BV17" s="2">
        <v>0</v>
      </c>
      <c r="BW17" s="2">
        <v>0</v>
      </c>
      <c r="BX17" s="2">
        <v>0</v>
      </c>
      <c r="BY17" s="2">
        <v>0</v>
      </c>
      <c r="BZ17" s="3">
        <f t="shared" si="4"/>
        <v>0</v>
      </c>
      <c r="CA17" s="30">
        <f t="shared" si="5"/>
        <v>43</v>
      </c>
    </row>
    <row r="18" spans="1:79" s="4" customFormat="1" ht="12.95" customHeight="1" x14ac:dyDescent="0.2">
      <c r="A18" s="5" t="s">
        <v>21</v>
      </c>
      <c r="B18" s="9" t="s">
        <v>0</v>
      </c>
      <c r="C18" s="5" t="s">
        <v>76</v>
      </c>
      <c r="D18" s="8" t="s">
        <v>77</v>
      </c>
      <c r="E18" s="8" t="s">
        <v>76</v>
      </c>
      <c r="F18" s="8" t="s">
        <v>77</v>
      </c>
      <c r="G18" s="5" t="s">
        <v>36</v>
      </c>
      <c r="H18" s="11" t="s">
        <v>26</v>
      </c>
      <c r="I18" s="11"/>
      <c r="J18" s="6" t="s">
        <v>641</v>
      </c>
      <c r="K18" s="6" t="s">
        <v>122</v>
      </c>
      <c r="L18" s="6" t="s">
        <v>109</v>
      </c>
      <c r="M18" s="33"/>
      <c r="N18" s="7">
        <v>0</v>
      </c>
      <c r="O18" s="2">
        <v>0</v>
      </c>
      <c r="P18" s="2">
        <v>0</v>
      </c>
      <c r="Q18" s="2">
        <v>0</v>
      </c>
      <c r="R18" s="2">
        <v>0</v>
      </c>
      <c r="S18" s="2">
        <v>0</v>
      </c>
      <c r="T18" s="2">
        <v>0</v>
      </c>
      <c r="U18" s="2">
        <v>0</v>
      </c>
      <c r="V18" s="2">
        <v>0</v>
      </c>
      <c r="W18" s="2">
        <v>0</v>
      </c>
      <c r="X18" s="2">
        <v>0</v>
      </c>
      <c r="Y18" s="2"/>
      <c r="Z18" s="32">
        <f t="shared" si="0"/>
        <v>0</v>
      </c>
      <c r="AA18" s="2">
        <v>0</v>
      </c>
      <c r="AB18" s="2">
        <v>0</v>
      </c>
      <c r="AC18" s="2">
        <v>0</v>
      </c>
      <c r="AD18" s="2">
        <v>0</v>
      </c>
      <c r="AE18" s="2">
        <v>0</v>
      </c>
      <c r="AF18" s="2">
        <v>0</v>
      </c>
      <c r="AG18" s="2">
        <v>0</v>
      </c>
      <c r="AH18" s="2">
        <v>0</v>
      </c>
      <c r="AI18" s="2">
        <v>35</v>
      </c>
      <c r="AJ18" s="2">
        <v>0</v>
      </c>
      <c r="AK18" s="2">
        <v>0</v>
      </c>
      <c r="AL18" s="2">
        <v>0</v>
      </c>
      <c r="AM18" s="3">
        <f t="shared" si="1"/>
        <v>35</v>
      </c>
      <c r="AN18" s="2">
        <v>0</v>
      </c>
      <c r="AO18" s="2">
        <v>0</v>
      </c>
      <c r="AP18" s="2">
        <v>0</v>
      </c>
      <c r="AQ18" s="2">
        <v>0</v>
      </c>
      <c r="AR18" s="2">
        <v>0</v>
      </c>
      <c r="AS18" s="2">
        <v>0</v>
      </c>
      <c r="AT18" s="2">
        <v>0</v>
      </c>
      <c r="AU18" s="2">
        <v>0</v>
      </c>
      <c r="AV18" s="2">
        <v>0</v>
      </c>
      <c r="AW18" s="2">
        <v>0</v>
      </c>
      <c r="AX18" s="2">
        <v>0</v>
      </c>
      <c r="AY18" s="2">
        <v>0</v>
      </c>
      <c r="AZ18" s="3">
        <f t="shared" si="2"/>
        <v>0</v>
      </c>
      <c r="BA18" s="2">
        <v>0</v>
      </c>
      <c r="BB18" s="2">
        <v>0</v>
      </c>
      <c r="BC18" s="2">
        <v>0</v>
      </c>
      <c r="BD18" s="2">
        <v>0</v>
      </c>
      <c r="BE18" s="2">
        <v>0</v>
      </c>
      <c r="BF18" s="2">
        <v>0</v>
      </c>
      <c r="BG18" s="2">
        <v>0</v>
      </c>
      <c r="BH18" s="2">
        <v>0</v>
      </c>
      <c r="BI18" s="2">
        <v>0</v>
      </c>
      <c r="BJ18" s="2">
        <v>0</v>
      </c>
      <c r="BK18" s="2">
        <v>0</v>
      </c>
      <c r="BL18" s="2">
        <v>0</v>
      </c>
      <c r="BM18" s="3">
        <f t="shared" si="3"/>
        <v>0</v>
      </c>
      <c r="BN18" s="2">
        <v>0</v>
      </c>
      <c r="BO18" s="2">
        <v>0</v>
      </c>
      <c r="BP18" s="2">
        <v>0</v>
      </c>
      <c r="BQ18" s="2">
        <v>0</v>
      </c>
      <c r="BR18" s="2">
        <v>0</v>
      </c>
      <c r="BS18" s="2">
        <v>0</v>
      </c>
      <c r="BT18" s="2">
        <v>0</v>
      </c>
      <c r="BU18" s="2">
        <v>0</v>
      </c>
      <c r="BV18" s="2">
        <v>0</v>
      </c>
      <c r="BW18" s="2">
        <v>0</v>
      </c>
      <c r="BX18" s="2">
        <v>0</v>
      </c>
      <c r="BY18" s="2">
        <v>0</v>
      </c>
      <c r="BZ18" s="3">
        <f t="shared" si="4"/>
        <v>0</v>
      </c>
      <c r="CA18" s="30">
        <f t="shared" si="5"/>
        <v>35</v>
      </c>
    </row>
    <row r="19" spans="1:79" s="4" customFormat="1" ht="12.95" customHeight="1" x14ac:dyDescent="0.2">
      <c r="A19" s="5" t="s">
        <v>21</v>
      </c>
      <c r="B19" s="9" t="s">
        <v>0</v>
      </c>
      <c r="C19" s="5" t="s">
        <v>76</v>
      </c>
      <c r="D19" s="8" t="s">
        <v>77</v>
      </c>
      <c r="E19" s="8" t="s">
        <v>76</v>
      </c>
      <c r="F19" s="8" t="s">
        <v>77</v>
      </c>
      <c r="G19" s="5" t="s">
        <v>36</v>
      </c>
      <c r="H19" s="11" t="s">
        <v>26</v>
      </c>
      <c r="I19" s="11"/>
      <c r="J19" s="6" t="s">
        <v>94</v>
      </c>
      <c r="K19" s="6" t="s">
        <v>95</v>
      </c>
      <c r="L19" s="6" t="s">
        <v>87</v>
      </c>
      <c r="M19" s="33"/>
      <c r="N19" s="7">
        <v>0</v>
      </c>
      <c r="O19" s="2">
        <v>0</v>
      </c>
      <c r="P19" s="2">
        <v>0</v>
      </c>
      <c r="Q19" s="2">
        <v>0</v>
      </c>
      <c r="R19" s="2">
        <v>0</v>
      </c>
      <c r="S19" s="2">
        <v>0</v>
      </c>
      <c r="T19" s="2">
        <v>0</v>
      </c>
      <c r="U19" s="2">
        <v>0</v>
      </c>
      <c r="V19" s="2">
        <v>0</v>
      </c>
      <c r="W19" s="2">
        <v>0</v>
      </c>
      <c r="X19" s="2">
        <v>0</v>
      </c>
      <c r="Y19" s="2">
        <v>0</v>
      </c>
      <c r="Z19" s="32">
        <f t="shared" si="0"/>
        <v>0</v>
      </c>
      <c r="AA19" s="2">
        <v>0</v>
      </c>
      <c r="AB19" s="2">
        <v>0</v>
      </c>
      <c r="AC19" s="2">
        <v>0</v>
      </c>
      <c r="AD19" s="2">
        <v>0</v>
      </c>
      <c r="AE19" s="2">
        <v>0</v>
      </c>
      <c r="AF19" s="2">
        <v>0</v>
      </c>
      <c r="AG19" s="2">
        <v>0</v>
      </c>
      <c r="AH19" s="2">
        <v>0</v>
      </c>
      <c r="AI19" s="2">
        <v>0</v>
      </c>
      <c r="AJ19" s="2">
        <v>0</v>
      </c>
      <c r="AK19" s="2">
        <v>0</v>
      </c>
      <c r="AL19" s="2">
        <v>0</v>
      </c>
      <c r="AM19" s="3">
        <f t="shared" si="1"/>
        <v>0</v>
      </c>
      <c r="AN19" s="2">
        <v>0</v>
      </c>
      <c r="AO19" s="2">
        <v>0</v>
      </c>
      <c r="AP19" s="2">
        <v>0</v>
      </c>
      <c r="AQ19" s="2">
        <v>0</v>
      </c>
      <c r="AR19" s="2">
        <v>0</v>
      </c>
      <c r="AS19" s="2">
        <v>0</v>
      </c>
      <c r="AT19" s="2">
        <v>0</v>
      </c>
      <c r="AU19" s="2">
        <v>0</v>
      </c>
      <c r="AV19" s="2">
        <v>0</v>
      </c>
      <c r="AW19" s="2">
        <v>0</v>
      </c>
      <c r="AX19" s="2">
        <v>0</v>
      </c>
      <c r="AY19" s="2">
        <v>0</v>
      </c>
      <c r="AZ19" s="3">
        <f t="shared" si="2"/>
        <v>0</v>
      </c>
      <c r="BA19" s="2">
        <v>0</v>
      </c>
      <c r="BB19" s="2">
        <v>0</v>
      </c>
      <c r="BC19" s="2">
        <v>0</v>
      </c>
      <c r="BD19" s="2">
        <v>0</v>
      </c>
      <c r="BE19" s="2">
        <v>0</v>
      </c>
      <c r="BF19" s="2">
        <v>0</v>
      </c>
      <c r="BG19" s="2">
        <v>0</v>
      </c>
      <c r="BH19" s="2">
        <v>0</v>
      </c>
      <c r="BI19" s="2">
        <v>0</v>
      </c>
      <c r="BJ19" s="2">
        <v>0</v>
      </c>
      <c r="BK19" s="2">
        <v>0</v>
      </c>
      <c r="BL19" s="2">
        <v>30</v>
      </c>
      <c r="BM19" s="3">
        <f t="shared" si="3"/>
        <v>30</v>
      </c>
      <c r="BN19" s="2">
        <v>0</v>
      </c>
      <c r="BO19" s="2">
        <v>0</v>
      </c>
      <c r="BP19" s="2">
        <v>0</v>
      </c>
      <c r="BQ19" s="2">
        <v>0</v>
      </c>
      <c r="BR19" s="2">
        <v>0</v>
      </c>
      <c r="BS19" s="2">
        <v>0</v>
      </c>
      <c r="BT19" s="2">
        <v>0</v>
      </c>
      <c r="BU19" s="2">
        <v>0</v>
      </c>
      <c r="BV19" s="2">
        <v>0</v>
      </c>
      <c r="BW19" s="2">
        <v>0</v>
      </c>
      <c r="BX19" s="2">
        <v>0</v>
      </c>
      <c r="BY19" s="2">
        <v>0</v>
      </c>
      <c r="BZ19" s="3">
        <f t="shared" si="4"/>
        <v>0</v>
      </c>
      <c r="CA19" s="30">
        <f t="shared" si="5"/>
        <v>30</v>
      </c>
    </row>
    <row r="20" spans="1:79" s="4" customFormat="1" ht="12.95" customHeight="1" x14ac:dyDescent="0.2">
      <c r="A20" s="5" t="s">
        <v>21</v>
      </c>
      <c r="B20" s="9" t="s">
        <v>0</v>
      </c>
      <c r="C20" s="5" t="s">
        <v>143</v>
      </c>
      <c r="D20" s="8" t="s">
        <v>144</v>
      </c>
      <c r="E20" s="8" t="s">
        <v>143</v>
      </c>
      <c r="F20" s="8" t="s">
        <v>144</v>
      </c>
      <c r="G20" s="5" t="s">
        <v>36</v>
      </c>
      <c r="H20" s="11" t="s">
        <v>26</v>
      </c>
      <c r="I20" s="11"/>
      <c r="J20" s="6" t="s">
        <v>175</v>
      </c>
      <c r="K20" s="6" t="s">
        <v>176</v>
      </c>
      <c r="L20" s="6" t="s">
        <v>177</v>
      </c>
      <c r="M20" s="33"/>
      <c r="N20" s="7"/>
      <c r="O20" s="2"/>
      <c r="P20" s="2"/>
      <c r="Q20" s="2"/>
      <c r="R20" s="2"/>
      <c r="S20" s="2"/>
      <c r="T20" s="2"/>
      <c r="U20" s="2"/>
      <c r="V20" s="2"/>
      <c r="W20" s="2"/>
      <c r="X20" s="2"/>
      <c r="Y20" s="2"/>
      <c r="Z20" s="32">
        <f t="shared" si="0"/>
        <v>0</v>
      </c>
      <c r="AA20" s="2"/>
      <c r="AB20" s="2"/>
      <c r="AC20" s="2"/>
      <c r="AD20" s="2"/>
      <c r="AE20" s="2"/>
      <c r="AF20" s="2"/>
      <c r="AG20" s="2">
        <v>30</v>
      </c>
      <c r="AH20" s="2"/>
      <c r="AI20" s="2"/>
      <c r="AJ20" s="2"/>
      <c r="AK20" s="2"/>
      <c r="AL20" s="2"/>
      <c r="AM20" s="3">
        <f t="shared" si="1"/>
        <v>30</v>
      </c>
      <c r="AN20" s="2">
        <v>0</v>
      </c>
      <c r="AO20" s="2">
        <v>0</v>
      </c>
      <c r="AP20" s="2">
        <v>0</v>
      </c>
      <c r="AQ20" s="2">
        <v>0</v>
      </c>
      <c r="AR20" s="2">
        <v>0</v>
      </c>
      <c r="AS20" s="2">
        <v>0</v>
      </c>
      <c r="AT20" s="2">
        <v>0</v>
      </c>
      <c r="AU20" s="2">
        <v>0</v>
      </c>
      <c r="AV20" s="2">
        <v>0</v>
      </c>
      <c r="AW20" s="2">
        <v>0</v>
      </c>
      <c r="AX20" s="2">
        <v>0</v>
      </c>
      <c r="AY20" s="2">
        <v>0</v>
      </c>
      <c r="AZ20" s="3">
        <f t="shared" si="2"/>
        <v>0</v>
      </c>
      <c r="BA20" s="2">
        <v>0</v>
      </c>
      <c r="BB20" s="2">
        <v>0</v>
      </c>
      <c r="BC20" s="2">
        <v>0</v>
      </c>
      <c r="BD20" s="2">
        <v>0</v>
      </c>
      <c r="BE20" s="2">
        <v>0</v>
      </c>
      <c r="BF20" s="2">
        <v>0</v>
      </c>
      <c r="BG20" s="2">
        <v>0</v>
      </c>
      <c r="BH20" s="2">
        <v>0</v>
      </c>
      <c r="BI20" s="2">
        <v>0</v>
      </c>
      <c r="BJ20" s="2">
        <v>0</v>
      </c>
      <c r="BK20" s="2">
        <v>0</v>
      </c>
      <c r="BL20" s="2">
        <v>0</v>
      </c>
      <c r="BM20" s="3">
        <f t="shared" si="3"/>
        <v>0</v>
      </c>
      <c r="BN20" s="2">
        <v>0</v>
      </c>
      <c r="BO20" s="2">
        <v>0</v>
      </c>
      <c r="BP20" s="2">
        <v>0</v>
      </c>
      <c r="BQ20" s="2">
        <v>0</v>
      </c>
      <c r="BR20" s="2">
        <v>0</v>
      </c>
      <c r="BS20" s="2">
        <v>0</v>
      </c>
      <c r="BT20" s="2">
        <v>0</v>
      </c>
      <c r="BU20" s="2">
        <v>0</v>
      </c>
      <c r="BV20" s="2">
        <v>0</v>
      </c>
      <c r="BW20" s="2">
        <v>0</v>
      </c>
      <c r="BX20" s="2">
        <v>0</v>
      </c>
      <c r="BY20" s="2">
        <v>0</v>
      </c>
      <c r="BZ20" s="3">
        <f t="shared" si="4"/>
        <v>0</v>
      </c>
      <c r="CA20" s="30">
        <f t="shared" si="5"/>
        <v>30</v>
      </c>
    </row>
    <row r="21" spans="1:79" s="4" customFormat="1" ht="12.95" customHeight="1" x14ac:dyDescent="0.2">
      <c r="A21" s="5" t="s">
        <v>21</v>
      </c>
      <c r="B21" s="9" t="s">
        <v>0</v>
      </c>
      <c r="C21" s="5" t="s">
        <v>76</v>
      </c>
      <c r="D21" s="8" t="s">
        <v>77</v>
      </c>
      <c r="E21" s="8" t="s">
        <v>76</v>
      </c>
      <c r="F21" s="8" t="s">
        <v>77</v>
      </c>
      <c r="G21" s="5" t="s">
        <v>36</v>
      </c>
      <c r="H21" s="11" t="s">
        <v>26</v>
      </c>
      <c r="I21" s="11"/>
      <c r="J21" s="6" t="s">
        <v>643</v>
      </c>
      <c r="K21" s="6" t="s">
        <v>124</v>
      </c>
      <c r="L21" s="6" t="s">
        <v>109</v>
      </c>
      <c r="M21" s="33"/>
      <c r="N21" s="7">
        <v>0</v>
      </c>
      <c r="O21" s="2">
        <v>0</v>
      </c>
      <c r="P21" s="2">
        <v>0</v>
      </c>
      <c r="Q21" s="2">
        <v>0</v>
      </c>
      <c r="R21" s="2">
        <v>0</v>
      </c>
      <c r="S21" s="2">
        <v>0</v>
      </c>
      <c r="T21" s="2">
        <v>0</v>
      </c>
      <c r="U21" s="2">
        <v>0</v>
      </c>
      <c r="V21" s="2">
        <v>0</v>
      </c>
      <c r="W21" s="2">
        <v>0</v>
      </c>
      <c r="X21" s="2">
        <v>0</v>
      </c>
      <c r="Y21" s="2"/>
      <c r="Z21" s="32">
        <f t="shared" si="0"/>
        <v>0</v>
      </c>
      <c r="AA21" s="2">
        <v>0</v>
      </c>
      <c r="AB21" s="2">
        <v>0</v>
      </c>
      <c r="AC21" s="2">
        <v>0</v>
      </c>
      <c r="AD21" s="2">
        <v>0</v>
      </c>
      <c r="AE21" s="2">
        <v>0</v>
      </c>
      <c r="AF21" s="2">
        <v>0</v>
      </c>
      <c r="AG21" s="2">
        <v>25</v>
      </c>
      <c r="AH21" s="2">
        <v>0</v>
      </c>
      <c r="AI21" s="2">
        <v>0</v>
      </c>
      <c r="AJ21" s="2">
        <v>0</v>
      </c>
      <c r="AK21" s="2">
        <v>0</v>
      </c>
      <c r="AL21" s="2">
        <v>0</v>
      </c>
      <c r="AM21" s="3">
        <f t="shared" si="1"/>
        <v>25</v>
      </c>
      <c r="AN21" s="2">
        <v>0</v>
      </c>
      <c r="AO21" s="2">
        <v>0</v>
      </c>
      <c r="AP21" s="2">
        <v>0</v>
      </c>
      <c r="AQ21" s="2">
        <v>0</v>
      </c>
      <c r="AR21" s="2">
        <v>0</v>
      </c>
      <c r="AS21" s="2">
        <v>0</v>
      </c>
      <c r="AT21" s="2">
        <v>0</v>
      </c>
      <c r="AU21" s="2">
        <v>0</v>
      </c>
      <c r="AV21" s="2">
        <v>0</v>
      </c>
      <c r="AW21" s="2">
        <v>0</v>
      </c>
      <c r="AX21" s="2">
        <v>0</v>
      </c>
      <c r="AY21" s="2">
        <v>0</v>
      </c>
      <c r="AZ21" s="3">
        <f t="shared" si="2"/>
        <v>0</v>
      </c>
      <c r="BA21" s="2">
        <v>0</v>
      </c>
      <c r="BB21" s="2">
        <v>0</v>
      </c>
      <c r="BC21" s="2">
        <v>0</v>
      </c>
      <c r="BD21" s="2">
        <v>0</v>
      </c>
      <c r="BE21" s="2">
        <v>0</v>
      </c>
      <c r="BF21" s="2">
        <v>0</v>
      </c>
      <c r="BG21" s="2">
        <v>0</v>
      </c>
      <c r="BH21" s="2">
        <v>0</v>
      </c>
      <c r="BI21" s="2">
        <v>0</v>
      </c>
      <c r="BJ21" s="2">
        <v>0</v>
      </c>
      <c r="BK21" s="2">
        <v>0</v>
      </c>
      <c r="BL21" s="2">
        <v>0</v>
      </c>
      <c r="BM21" s="3">
        <f t="shared" si="3"/>
        <v>0</v>
      </c>
      <c r="BN21" s="2">
        <v>0</v>
      </c>
      <c r="BO21" s="2">
        <v>0</v>
      </c>
      <c r="BP21" s="2">
        <v>0</v>
      </c>
      <c r="BQ21" s="2">
        <v>0</v>
      </c>
      <c r="BR21" s="2">
        <v>0</v>
      </c>
      <c r="BS21" s="2">
        <v>0</v>
      </c>
      <c r="BT21" s="2">
        <v>0</v>
      </c>
      <c r="BU21" s="2">
        <v>0</v>
      </c>
      <c r="BV21" s="2">
        <v>0</v>
      </c>
      <c r="BW21" s="2">
        <v>0</v>
      </c>
      <c r="BX21" s="2">
        <v>0</v>
      </c>
      <c r="BY21" s="2">
        <v>0</v>
      </c>
      <c r="BZ21" s="3">
        <f t="shared" si="4"/>
        <v>0</v>
      </c>
      <c r="CA21" s="30">
        <f t="shared" si="5"/>
        <v>25</v>
      </c>
    </row>
    <row r="22" spans="1:79" s="4" customFormat="1" ht="12.95" customHeight="1" x14ac:dyDescent="0.2">
      <c r="A22" s="5" t="s">
        <v>21</v>
      </c>
      <c r="B22" s="9" t="s">
        <v>0</v>
      </c>
      <c r="C22" s="5" t="s">
        <v>76</v>
      </c>
      <c r="D22" s="8" t="s">
        <v>77</v>
      </c>
      <c r="E22" s="8" t="s">
        <v>76</v>
      </c>
      <c r="F22" s="8" t="s">
        <v>77</v>
      </c>
      <c r="G22" s="5" t="s">
        <v>36</v>
      </c>
      <c r="H22" s="11" t="s">
        <v>26</v>
      </c>
      <c r="I22" s="11"/>
      <c r="J22" s="6" t="s">
        <v>90</v>
      </c>
      <c r="K22" s="6" t="s">
        <v>91</v>
      </c>
      <c r="L22" s="6" t="s">
        <v>87</v>
      </c>
      <c r="M22" s="33"/>
      <c r="N22" s="7">
        <v>0</v>
      </c>
      <c r="O22" s="2">
        <v>0</v>
      </c>
      <c r="P22" s="2">
        <v>0</v>
      </c>
      <c r="Q22" s="2">
        <v>0</v>
      </c>
      <c r="R22" s="2">
        <v>0</v>
      </c>
      <c r="S22" s="2">
        <v>0</v>
      </c>
      <c r="T22" s="2">
        <v>0</v>
      </c>
      <c r="U22" s="2">
        <v>0</v>
      </c>
      <c r="V22" s="2">
        <v>0</v>
      </c>
      <c r="W22" s="2">
        <v>0</v>
      </c>
      <c r="X22" s="2">
        <v>0</v>
      </c>
      <c r="Y22" s="2">
        <v>0</v>
      </c>
      <c r="Z22" s="32">
        <f t="shared" si="0"/>
        <v>0</v>
      </c>
      <c r="AA22" s="2">
        <v>0</v>
      </c>
      <c r="AB22" s="2">
        <v>0</v>
      </c>
      <c r="AC22" s="2">
        <v>0</v>
      </c>
      <c r="AD22" s="2">
        <v>0</v>
      </c>
      <c r="AE22" s="2">
        <v>0</v>
      </c>
      <c r="AF22" s="2">
        <v>0</v>
      </c>
      <c r="AG22" s="2">
        <v>0</v>
      </c>
      <c r="AH22" s="2">
        <v>0</v>
      </c>
      <c r="AI22" s="2">
        <v>0</v>
      </c>
      <c r="AJ22" s="2">
        <v>0</v>
      </c>
      <c r="AK22" s="2">
        <v>0</v>
      </c>
      <c r="AL22" s="2">
        <v>0</v>
      </c>
      <c r="AM22" s="3">
        <f t="shared" si="1"/>
        <v>0</v>
      </c>
      <c r="AN22" s="2">
        <v>0</v>
      </c>
      <c r="AO22" s="2">
        <v>0</v>
      </c>
      <c r="AP22" s="2">
        <v>0</v>
      </c>
      <c r="AQ22" s="2">
        <v>0</v>
      </c>
      <c r="AR22" s="2">
        <v>0</v>
      </c>
      <c r="AS22" s="2">
        <v>0</v>
      </c>
      <c r="AT22" s="2">
        <v>0</v>
      </c>
      <c r="AU22" s="2">
        <v>0</v>
      </c>
      <c r="AV22" s="2">
        <v>0</v>
      </c>
      <c r="AW22" s="2">
        <v>0</v>
      </c>
      <c r="AX22" s="2">
        <v>0</v>
      </c>
      <c r="AY22" s="2">
        <v>23</v>
      </c>
      <c r="AZ22" s="3">
        <f t="shared" si="2"/>
        <v>23</v>
      </c>
      <c r="BA22" s="2">
        <v>0</v>
      </c>
      <c r="BB22" s="2">
        <v>0</v>
      </c>
      <c r="BC22" s="2">
        <v>0</v>
      </c>
      <c r="BD22" s="2">
        <v>0</v>
      </c>
      <c r="BE22" s="2">
        <v>0</v>
      </c>
      <c r="BF22" s="2">
        <v>0</v>
      </c>
      <c r="BG22" s="2">
        <v>0</v>
      </c>
      <c r="BH22" s="2">
        <v>0</v>
      </c>
      <c r="BI22" s="2">
        <v>0</v>
      </c>
      <c r="BJ22" s="2">
        <v>0</v>
      </c>
      <c r="BK22" s="2">
        <v>0</v>
      </c>
      <c r="BL22" s="2">
        <v>0</v>
      </c>
      <c r="BM22" s="3">
        <f t="shared" si="3"/>
        <v>0</v>
      </c>
      <c r="BN22" s="2">
        <v>0</v>
      </c>
      <c r="BO22" s="2">
        <v>0</v>
      </c>
      <c r="BP22" s="2">
        <v>0</v>
      </c>
      <c r="BQ22" s="2">
        <v>0</v>
      </c>
      <c r="BR22" s="2">
        <v>0</v>
      </c>
      <c r="BS22" s="2">
        <v>0</v>
      </c>
      <c r="BT22" s="2">
        <v>0</v>
      </c>
      <c r="BU22" s="2">
        <v>0</v>
      </c>
      <c r="BV22" s="2">
        <v>0</v>
      </c>
      <c r="BW22" s="2">
        <v>0</v>
      </c>
      <c r="BX22" s="2">
        <v>0</v>
      </c>
      <c r="BY22" s="2">
        <v>0</v>
      </c>
      <c r="BZ22" s="3">
        <f t="shared" si="4"/>
        <v>0</v>
      </c>
      <c r="CA22" s="30">
        <f t="shared" si="5"/>
        <v>23</v>
      </c>
    </row>
    <row r="23" spans="1:79" s="4" customFormat="1" ht="12.95" customHeight="1" x14ac:dyDescent="0.2">
      <c r="A23" s="5" t="s">
        <v>21</v>
      </c>
      <c r="B23" s="9" t="s">
        <v>0</v>
      </c>
      <c r="C23" s="5" t="s">
        <v>76</v>
      </c>
      <c r="D23" s="8" t="s">
        <v>77</v>
      </c>
      <c r="E23" s="8" t="s">
        <v>76</v>
      </c>
      <c r="F23" s="8" t="s">
        <v>77</v>
      </c>
      <c r="G23" s="5" t="s">
        <v>36</v>
      </c>
      <c r="H23" s="11" t="s">
        <v>26</v>
      </c>
      <c r="I23" s="11"/>
      <c r="J23" s="6" t="s">
        <v>92</v>
      </c>
      <c r="K23" s="6" t="s">
        <v>93</v>
      </c>
      <c r="L23" s="6" t="s">
        <v>87</v>
      </c>
      <c r="M23" s="33"/>
      <c r="N23" s="7">
        <v>0</v>
      </c>
      <c r="O23" s="2">
        <v>0</v>
      </c>
      <c r="P23" s="2">
        <v>0</v>
      </c>
      <c r="Q23" s="2">
        <v>0</v>
      </c>
      <c r="R23" s="2">
        <v>0</v>
      </c>
      <c r="S23" s="2">
        <v>0</v>
      </c>
      <c r="T23" s="2">
        <v>0</v>
      </c>
      <c r="U23" s="2">
        <v>0</v>
      </c>
      <c r="V23" s="2">
        <v>0</v>
      </c>
      <c r="W23" s="2">
        <v>0</v>
      </c>
      <c r="X23" s="2">
        <v>0</v>
      </c>
      <c r="Y23" s="2">
        <v>0</v>
      </c>
      <c r="Z23" s="32">
        <f t="shared" si="0"/>
        <v>0</v>
      </c>
      <c r="AA23" s="2">
        <v>0</v>
      </c>
      <c r="AB23" s="2">
        <v>0</v>
      </c>
      <c r="AC23" s="2">
        <v>0</v>
      </c>
      <c r="AD23" s="2">
        <v>0</v>
      </c>
      <c r="AE23" s="2">
        <v>0</v>
      </c>
      <c r="AF23" s="2">
        <v>0</v>
      </c>
      <c r="AG23" s="2">
        <v>0</v>
      </c>
      <c r="AH23" s="2">
        <v>0</v>
      </c>
      <c r="AI23" s="2">
        <v>0</v>
      </c>
      <c r="AJ23" s="2">
        <v>0</v>
      </c>
      <c r="AK23" s="2">
        <v>0</v>
      </c>
      <c r="AL23" s="2">
        <v>0</v>
      </c>
      <c r="AM23" s="3">
        <f t="shared" si="1"/>
        <v>0</v>
      </c>
      <c r="AN23" s="2">
        <v>0</v>
      </c>
      <c r="AO23" s="2">
        <v>0</v>
      </c>
      <c r="AP23" s="2">
        <v>0</v>
      </c>
      <c r="AQ23" s="2">
        <v>0</v>
      </c>
      <c r="AR23" s="2">
        <v>0</v>
      </c>
      <c r="AS23" s="2">
        <v>0</v>
      </c>
      <c r="AT23" s="2">
        <v>0</v>
      </c>
      <c r="AU23" s="2">
        <v>0</v>
      </c>
      <c r="AV23" s="2">
        <v>0</v>
      </c>
      <c r="AW23" s="2">
        <v>0</v>
      </c>
      <c r="AX23" s="2">
        <v>0</v>
      </c>
      <c r="AY23" s="2">
        <v>20</v>
      </c>
      <c r="AZ23" s="3">
        <f t="shared" si="2"/>
        <v>20</v>
      </c>
      <c r="BA23" s="2">
        <v>0</v>
      </c>
      <c r="BB23" s="2">
        <v>0</v>
      </c>
      <c r="BC23" s="2">
        <v>0</v>
      </c>
      <c r="BD23" s="2">
        <v>0</v>
      </c>
      <c r="BE23" s="2">
        <v>0</v>
      </c>
      <c r="BF23" s="2">
        <v>0</v>
      </c>
      <c r="BG23" s="2">
        <v>0</v>
      </c>
      <c r="BH23" s="2">
        <v>0</v>
      </c>
      <c r="BI23" s="2">
        <v>0</v>
      </c>
      <c r="BJ23" s="2">
        <v>0</v>
      </c>
      <c r="BK23" s="2">
        <v>0</v>
      </c>
      <c r="BL23" s="2">
        <v>0</v>
      </c>
      <c r="BM23" s="3">
        <f t="shared" si="3"/>
        <v>0</v>
      </c>
      <c r="BN23" s="2">
        <v>0</v>
      </c>
      <c r="BO23" s="2">
        <v>0</v>
      </c>
      <c r="BP23" s="2">
        <v>0</v>
      </c>
      <c r="BQ23" s="2">
        <v>0</v>
      </c>
      <c r="BR23" s="2">
        <v>0</v>
      </c>
      <c r="BS23" s="2">
        <v>0</v>
      </c>
      <c r="BT23" s="2">
        <v>0</v>
      </c>
      <c r="BU23" s="2">
        <v>0</v>
      </c>
      <c r="BV23" s="2">
        <v>0</v>
      </c>
      <c r="BW23" s="2">
        <v>0</v>
      </c>
      <c r="BX23" s="2">
        <v>0</v>
      </c>
      <c r="BY23" s="2">
        <v>0</v>
      </c>
      <c r="BZ23" s="3">
        <f t="shared" si="4"/>
        <v>0</v>
      </c>
      <c r="CA23" s="30">
        <f t="shared" si="5"/>
        <v>20</v>
      </c>
    </row>
    <row r="24" spans="1:79" s="4" customFormat="1" ht="12.95" customHeight="1" x14ac:dyDescent="0.2">
      <c r="A24" s="5" t="s">
        <v>21</v>
      </c>
      <c r="B24" s="9" t="s">
        <v>0</v>
      </c>
      <c r="C24" s="5" t="s">
        <v>76</v>
      </c>
      <c r="D24" s="8" t="s">
        <v>77</v>
      </c>
      <c r="E24" s="8" t="s">
        <v>76</v>
      </c>
      <c r="F24" s="8" t="s">
        <v>77</v>
      </c>
      <c r="G24" s="5" t="s">
        <v>36</v>
      </c>
      <c r="H24" s="11" t="s">
        <v>26</v>
      </c>
      <c r="I24" s="11"/>
      <c r="J24" s="6" t="s">
        <v>642</v>
      </c>
      <c r="K24" s="6" t="s">
        <v>123</v>
      </c>
      <c r="L24" s="6" t="s">
        <v>109</v>
      </c>
      <c r="M24" s="33"/>
      <c r="N24" s="7">
        <v>0</v>
      </c>
      <c r="O24" s="2">
        <v>0</v>
      </c>
      <c r="P24" s="2">
        <v>0</v>
      </c>
      <c r="Q24" s="2">
        <v>0</v>
      </c>
      <c r="R24" s="2">
        <v>0</v>
      </c>
      <c r="S24" s="2">
        <v>0</v>
      </c>
      <c r="T24" s="2">
        <v>0</v>
      </c>
      <c r="U24" s="2">
        <v>0</v>
      </c>
      <c r="V24" s="2">
        <v>0</v>
      </c>
      <c r="W24" s="2">
        <v>0</v>
      </c>
      <c r="X24" s="2">
        <v>0</v>
      </c>
      <c r="Y24" s="2"/>
      <c r="Z24" s="32">
        <f t="shared" si="0"/>
        <v>0</v>
      </c>
      <c r="AA24" s="2">
        <v>0</v>
      </c>
      <c r="AB24" s="2">
        <v>0</v>
      </c>
      <c r="AC24" s="2">
        <v>0</v>
      </c>
      <c r="AD24" s="2">
        <v>0</v>
      </c>
      <c r="AE24" s="2">
        <v>0</v>
      </c>
      <c r="AF24" s="2">
        <v>0</v>
      </c>
      <c r="AG24" s="2">
        <v>20</v>
      </c>
      <c r="AH24" s="2">
        <v>0</v>
      </c>
      <c r="AI24" s="2">
        <v>0</v>
      </c>
      <c r="AJ24" s="2">
        <v>0</v>
      </c>
      <c r="AK24" s="2">
        <v>0</v>
      </c>
      <c r="AL24" s="2">
        <v>0</v>
      </c>
      <c r="AM24" s="3">
        <f t="shared" si="1"/>
        <v>20</v>
      </c>
      <c r="AN24" s="2">
        <v>0</v>
      </c>
      <c r="AO24" s="2">
        <v>0</v>
      </c>
      <c r="AP24" s="2">
        <v>0</v>
      </c>
      <c r="AQ24" s="2">
        <v>0</v>
      </c>
      <c r="AR24" s="2">
        <v>0</v>
      </c>
      <c r="AS24" s="2">
        <v>0</v>
      </c>
      <c r="AT24" s="2">
        <v>0</v>
      </c>
      <c r="AU24" s="2">
        <v>0</v>
      </c>
      <c r="AV24" s="2">
        <v>0</v>
      </c>
      <c r="AW24" s="2">
        <v>0</v>
      </c>
      <c r="AX24" s="2">
        <v>0</v>
      </c>
      <c r="AY24" s="2">
        <v>0</v>
      </c>
      <c r="AZ24" s="3">
        <f t="shared" si="2"/>
        <v>0</v>
      </c>
      <c r="BA24" s="2">
        <v>0</v>
      </c>
      <c r="BB24" s="2">
        <v>0</v>
      </c>
      <c r="BC24" s="2">
        <v>0</v>
      </c>
      <c r="BD24" s="2">
        <v>0</v>
      </c>
      <c r="BE24" s="2">
        <v>0</v>
      </c>
      <c r="BF24" s="2">
        <v>0</v>
      </c>
      <c r="BG24" s="2">
        <v>0</v>
      </c>
      <c r="BH24" s="2">
        <v>0</v>
      </c>
      <c r="BI24" s="2">
        <v>0</v>
      </c>
      <c r="BJ24" s="2">
        <v>0</v>
      </c>
      <c r="BK24" s="2">
        <v>0</v>
      </c>
      <c r="BL24" s="2">
        <v>0</v>
      </c>
      <c r="BM24" s="3">
        <f t="shared" si="3"/>
        <v>0</v>
      </c>
      <c r="BN24" s="2">
        <v>0</v>
      </c>
      <c r="BO24" s="2">
        <v>0</v>
      </c>
      <c r="BP24" s="2">
        <v>0</v>
      </c>
      <c r="BQ24" s="2">
        <v>0</v>
      </c>
      <c r="BR24" s="2">
        <v>0</v>
      </c>
      <c r="BS24" s="2">
        <v>0</v>
      </c>
      <c r="BT24" s="2">
        <v>0</v>
      </c>
      <c r="BU24" s="2">
        <v>0</v>
      </c>
      <c r="BV24" s="2">
        <v>0</v>
      </c>
      <c r="BW24" s="2">
        <v>0</v>
      </c>
      <c r="BX24" s="2">
        <v>0</v>
      </c>
      <c r="BY24" s="2">
        <v>0</v>
      </c>
      <c r="BZ24" s="3">
        <f t="shared" si="4"/>
        <v>0</v>
      </c>
      <c r="CA24" s="30">
        <f t="shared" si="5"/>
        <v>20</v>
      </c>
    </row>
    <row r="25" spans="1:79" s="4" customFormat="1" ht="12.95" customHeight="1" x14ac:dyDescent="0.2">
      <c r="A25" s="5" t="s">
        <v>21</v>
      </c>
      <c r="B25" s="9" t="s">
        <v>0</v>
      </c>
      <c r="C25" s="5" t="s">
        <v>137</v>
      </c>
      <c r="D25" s="8" t="s">
        <v>138</v>
      </c>
      <c r="E25" s="8" t="s">
        <v>137</v>
      </c>
      <c r="F25" s="8" t="s">
        <v>138</v>
      </c>
      <c r="G25" s="5" t="s">
        <v>36</v>
      </c>
      <c r="H25" s="11" t="s">
        <v>26</v>
      </c>
      <c r="I25" s="11"/>
      <c r="J25" s="6" t="s">
        <v>656</v>
      </c>
      <c r="K25" s="6" t="s">
        <v>139</v>
      </c>
      <c r="L25" s="6" t="s">
        <v>140</v>
      </c>
      <c r="M25" s="33"/>
      <c r="N25" s="7">
        <v>0</v>
      </c>
      <c r="O25" s="2">
        <v>0</v>
      </c>
      <c r="P25" s="2">
        <v>0</v>
      </c>
      <c r="Q25" s="2">
        <v>0</v>
      </c>
      <c r="R25" s="2">
        <v>0</v>
      </c>
      <c r="S25" s="2">
        <v>0</v>
      </c>
      <c r="T25" s="2">
        <v>0</v>
      </c>
      <c r="U25" s="2">
        <v>0</v>
      </c>
      <c r="V25" s="2">
        <v>0</v>
      </c>
      <c r="W25" s="2"/>
      <c r="X25" s="2">
        <v>0</v>
      </c>
      <c r="Y25" s="2">
        <v>0</v>
      </c>
      <c r="Z25" s="32">
        <f t="shared" si="0"/>
        <v>0</v>
      </c>
      <c r="AA25" s="2">
        <v>0</v>
      </c>
      <c r="AB25" s="2">
        <v>0</v>
      </c>
      <c r="AC25" s="2">
        <v>0</v>
      </c>
      <c r="AD25" s="2">
        <v>0</v>
      </c>
      <c r="AE25" s="2">
        <v>0</v>
      </c>
      <c r="AF25" s="2">
        <v>0</v>
      </c>
      <c r="AG25" s="2">
        <v>0</v>
      </c>
      <c r="AH25" s="2">
        <v>0</v>
      </c>
      <c r="AI25" s="2">
        <v>0</v>
      </c>
      <c r="AJ25" s="2">
        <v>10</v>
      </c>
      <c r="AK25" s="2">
        <v>0</v>
      </c>
      <c r="AL25" s="2">
        <v>0</v>
      </c>
      <c r="AM25" s="3">
        <f t="shared" si="1"/>
        <v>10</v>
      </c>
      <c r="AN25" s="2">
        <v>0</v>
      </c>
      <c r="AO25" s="2">
        <v>0</v>
      </c>
      <c r="AP25" s="2">
        <v>0</v>
      </c>
      <c r="AQ25" s="2">
        <v>0</v>
      </c>
      <c r="AR25" s="2">
        <v>0</v>
      </c>
      <c r="AS25" s="2">
        <v>0</v>
      </c>
      <c r="AT25" s="2">
        <v>0</v>
      </c>
      <c r="AU25" s="2">
        <v>0</v>
      </c>
      <c r="AV25" s="2">
        <v>0</v>
      </c>
      <c r="AW25" s="2">
        <v>5</v>
      </c>
      <c r="AX25" s="2">
        <v>0</v>
      </c>
      <c r="AY25" s="2">
        <v>0</v>
      </c>
      <c r="AZ25" s="3">
        <f t="shared" si="2"/>
        <v>5</v>
      </c>
      <c r="BA25" s="2">
        <v>0</v>
      </c>
      <c r="BB25" s="2">
        <v>0</v>
      </c>
      <c r="BC25" s="2">
        <v>0</v>
      </c>
      <c r="BD25" s="2">
        <v>0</v>
      </c>
      <c r="BE25" s="2">
        <v>0</v>
      </c>
      <c r="BF25" s="2">
        <v>0</v>
      </c>
      <c r="BG25" s="2">
        <v>0</v>
      </c>
      <c r="BH25" s="2">
        <v>0</v>
      </c>
      <c r="BI25" s="2">
        <v>0</v>
      </c>
      <c r="BJ25" s="2">
        <v>5</v>
      </c>
      <c r="BK25" s="2" t="s">
        <v>20</v>
      </c>
      <c r="BL25" s="2">
        <v>0</v>
      </c>
      <c r="BM25" s="3">
        <f t="shared" si="3"/>
        <v>5</v>
      </c>
      <c r="BN25" s="2">
        <v>0</v>
      </c>
      <c r="BO25" s="2">
        <v>0</v>
      </c>
      <c r="BP25" s="2">
        <v>0</v>
      </c>
      <c r="BQ25" s="2">
        <v>0</v>
      </c>
      <c r="BR25" s="2">
        <v>0</v>
      </c>
      <c r="BS25" s="2">
        <v>0</v>
      </c>
      <c r="BT25" s="2">
        <v>0</v>
      </c>
      <c r="BU25" s="2">
        <v>0</v>
      </c>
      <c r="BV25" s="2">
        <v>0</v>
      </c>
      <c r="BW25" s="2">
        <v>0</v>
      </c>
      <c r="BX25" s="2">
        <v>0</v>
      </c>
      <c r="BY25" s="2">
        <v>0</v>
      </c>
      <c r="BZ25" s="3">
        <f t="shared" si="4"/>
        <v>0</v>
      </c>
      <c r="CA25" s="30">
        <f t="shared" si="5"/>
        <v>20</v>
      </c>
    </row>
    <row r="26" spans="1:79" s="4" customFormat="1" ht="12.95" customHeight="1" x14ac:dyDescent="0.2">
      <c r="A26" s="5" t="s">
        <v>21</v>
      </c>
      <c r="B26" s="9" t="s">
        <v>0</v>
      </c>
      <c r="C26" s="5" t="s">
        <v>158</v>
      </c>
      <c r="D26" s="8" t="s">
        <v>159</v>
      </c>
      <c r="E26" s="8" t="s">
        <v>158</v>
      </c>
      <c r="F26" s="8" t="s">
        <v>159</v>
      </c>
      <c r="G26" s="5" t="s">
        <v>36</v>
      </c>
      <c r="H26" s="11" t="s">
        <v>26</v>
      </c>
      <c r="I26" s="11"/>
      <c r="J26" s="6" t="s">
        <v>653</v>
      </c>
      <c r="K26" s="6" t="s">
        <v>167</v>
      </c>
      <c r="L26" s="6" t="s">
        <v>162</v>
      </c>
      <c r="M26" s="33"/>
      <c r="N26" s="7"/>
      <c r="O26" s="2"/>
      <c r="P26" s="2"/>
      <c r="Q26" s="2"/>
      <c r="R26" s="2"/>
      <c r="S26" s="2"/>
      <c r="T26" s="2"/>
      <c r="U26" s="2"/>
      <c r="V26" s="2"/>
      <c r="W26" s="2"/>
      <c r="X26" s="2"/>
      <c r="Y26" s="2"/>
      <c r="Z26" s="32">
        <f t="shared" si="0"/>
        <v>0</v>
      </c>
      <c r="AA26" s="2"/>
      <c r="AB26" s="2"/>
      <c r="AC26" s="2"/>
      <c r="AD26" s="2"/>
      <c r="AE26" s="2"/>
      <c r="AF26" s="2"/>
      <c r="AG26" s="2"/>
      <c r="AH26" s="2"/>
      <c r="AI26" s="2"/>
      <c r="AJ26" s="2">
        <v>16</v>
      </c>
      <c r="AK26" s="2"/>
      <c r="AL26" s="2"/>
      <c r="AM26" s="3">
        <f t="shared" si="1"/>
        <v>16</v>
      </c>
      <c r="AN26" s="2">
        <v>0</v>
      </c>
      <c r="AO26" s="2">
        <v>0</v>
      </c>
      <c r="AP26" s="2">
        <v>0</v>
      </c>
      <c r="AQ26" s="2">
        <v>0</v>
      </c>
      <c r="AR26" s="2">
        <v>0</v>
      </c>
      <c r="AS26" s="2">
        <v>0</v>
      </c>
      <c r="AT26" s="2">
        <v>0</v>
      </c>
      <c r="AU26" s="2">
        <v>0</v>
      </c>
      <c r="AV26" s="2">
        <v>0</v>
      </c>
      <c r="AW26" s="2"/>
      <c r="AX26" s="2">
        <v>0</v>
      </c>
      <c r="AY26" s="2">
        <v>0</v>
      </c>
      <c r="AZ26" s="3">
        <f t="shared" si="2"/>
        <v>0</v>
      </c>
      <c r="BA26" s="2">
        <v>0</v>
      </c>
      <c r="BB26" s="2">
        <v>0</v>
      </c>
      <c r="BC26" s="2">
        <v>0</v>
      </c>
      <c r="BD26" s="2">
        <v>0</v>
      </c>
      <c r="BE26" s="2">
        <v>0</v>
      </c>
      <c r="BF26" s="2">
        <v>0</v>
      </c>
      <c r="BG26" s="2">
        <v>0</v>
      </c>
      <c r="BH26" s="2">
        <v>0</v>
      </c>
      <c r="BI26" s="2">
        <v>0</v>
      </c>
      <c r="BJ26" s="2">
        <v>0</v>
      </c>
      <c r="BK26" s="2">
        <v>0</v>
      </c>
      <c r="BL26" s="2">
        <v>0</v>
      </c>
      <c r="BM26" s="3">
        <f t="shared" si="3"/>
        <v>0</v>
      </c>
      <c r="BN26" s="2">
        <v>0</v>
      </c>
      <c r="BO26" s="2">
        <v>0</v>
      </c>
      <c r="BP26" s="2">
        <v>0</v>
      </c>
      <c r="BQ26" s="2">
        <v>0</v>
      </c>
      <c r="BR26" s="2">
        <v>0</v>
      </c>
      <c r="BS26" s="2">
        <v>0</v>
      </c>
      <c r="BT26" s="2">
        <v>0</v>
      </c>
      <c r="BU26" s="2">
        <v>0</v>
      </c>
      <c r="BV26" s="2">
        <v>0</v>
      </c>
      <c r="BW26" s="2">
        <v>0</v>
      </c>
      <c r="BX26" s="2">
        <v>0</v>
      </c>
      <c r="BY26" s="2">
        <v>0</v>
      </c>
      <c r="BZ26" s="3">
        <f t="shared" si="4"/>
        <v>0</v>
      </c>
      <c r="CA26" s="30">
        <f t="shared" si="5"/>
        <v>16</v>
      </c>
    </row>
    <row r="27" spans="1:79" s="4" customFormat="1" ht="12.95" customHeight="1" x14ac:dyDescent="0.2">
      <c r="A27" s="5" t="s">
        <v>21</v>
      </c>
      <c r="B27" s="9" t="s">
        <v>0</v>
      </c>
      <c r="C27" s="5" t="s">
        <v>76</v>
      </c>
      <c r="D27" s="8" t="s">
        <v>77</v>
      </c>
      <c r="E27" s="8" t="s">
        <v>76</v>
      </c>
      <c r="F27" s="8" t="s">
        <v>77</v>
      </c>
      <c r="G27" s="5" t="s">
        <v>36</v>
      </c>
      <c r="H27" s="11" t="s">
        <v>26</v>
      </c>
      <c r="I27" s="11"/>
      <c r="J27" s="6" t="s">
        <v>98</v>
      </c>
      <c r="K27" s="6" t="s">
        <v>99</v>
      </c>
      <c r="L27" s="6" t="s">
        <v>100</v>
      </c>
      <c r="M27" s="33"/>
      <c r="N27" s="7">
        <v>0</v>
      </c>
      <c r="O27" s="2">
        <v>0</v>
      </c>
      <c r="P27" s="2">
        <v>0</v>
      </c>
      <c r="Q27" s="2">
        <v>0</v>
      </c>
      <c r="R27" s="2">
        <v>0</v>
      </c>
      <c r="S27" s="2">
        <v>0</v>
      </c>
      <c r="T27" s="2">
        <v>0</v>
      </c>
      <c r="U27" s="2">
        <v>0</v>
      </c>
      <c r="V27" s="2">
        <v>0</v>
      </c>
      <c r="W27" s="2">
        <v>0</v>
      </c>
      <c r="X27" s="2">
        <v>0</v>
      </c>
      <c r="Y27" s="2">
        <v>0</v>
      </c>
      <c r="Z27" s="32">
        <f t="shared" si="0"/>
        <v>0</v>
      </c>
      <c r="AA27" s="2">
        <v>0</v>
      </c>
      <c r="AB27" s="2">
        <v>0</v>
      </c>
      <c r="AC27" s="2">
        <v>0</v>
      </c>
      <c r="AD27" s="2">
        <v>0</v>
      </c>
      <c r="AE27" s="2">
        <v>0</v>
      </c>
      <c r="AF27" s="2">
        <v>0</v>
      </c>
      <c r="AG27" s="2">
        <v>0</v>
      </c>
      <c r="AH27" s="2">
        <v>0</v>
      </c>
      <c r="AI27" s="2">
        <v>0</v>
      </c>
      <c r="AJ27" s="2">
        <v>0</v>
      </c>
      <c r="AK27" s="2">
        <v>0</v>
      </c>
      <c r="AL27" s="2">
        <v>0</v>
      </c>
      <c r="AM27" s="3">
        <f t="shared" si="1"/>
        <v>0</v>
      </c>
      <c r="AN27" s="2">
        <v>0</v>
      </c>
      <c r="AO27" s="2">
        <v>0</v>
      </c>
      <c r="AP27" s="2">
        <v>0</v>
      </c>
      <c r="AQ27" s="2">
        <v>0</v>
      </c>
      <c r="AR27" s="2">
        <v>0</v>
      </c>
      <c r="AS27" s="2">
        <v>0</v>
      </c>
      <c r="AT27" s="2">
        <v>0</v>
      </c>
      <c r="AU27" s="2">
        <v>0</v>
      </c>
      <c r="AV27" s="2">
        <v>0</v>
      </c>
      <c r="AW27" s="2">
        <v>0</v>
      </c>
      <c r="AX27" s="2">
        <v>0</v>
      </c>
      <c r="AY27" s="2">
        <v>15</v>
      </c>
      <c r="AZ27" s="3">
        <f t="shared" si="2"/>
        <v>15</v>
      </c>
      <c r="BA27" s="2">
        <v>0</v>
      </c>
      <c r="BB27" s="2">
        <v>0</v>
      </c>
      <c r="BC27" s="2">
        <v>0</v>
      </c>
      <c r="BD27" s="2">
        <v>0</v>
      </c>
      <c r="BE27" s="2">
        <v>0</v>
      </c>
      <c r="BF27" s="2">
        <v>0</v>
      </c>
      <c r="BG27" s="2">
        <v>0</v>
      </c>
      <c r="BH27" s="2">
        <v>0</v>
      </c>
      <c r="BI27" s="2">
        <v>0</v>
      </c>
      <c r="BJ27" s="2">
        <v>0</v>
      </c>
      <c r="BK27" s="2">
        <v>0</v>
      </c>
      <c r="BL27" s="2">
        <v>0</v>
      </c>
      <c r="BM27" s="3">
        <f t="shared" si="3"/>
        <v>0</v>
      </c>
      <c r="BN27" s="2">
        <v>0</v>
      </c>
      <c r="BO27" s="2">
        <v>0</v>
      </c>
      <c r="BP27" s="2">
        <v>0</v>
      </c>
      <c r="BQ27" s="2">
        <v>0</v>
      </c>
      <c r="BR27" s="2">
        <v>0</v>
      </c>
      <c r="BS27" s="2">
        <v>0</v>
      </c>
      <c r="BT27" s="2">
        <v>0</v>
      </c>
      <c r="BU27" s="2">
        <v>0</v>
      </c>
      <c r="BV27" s="2">
        <v>0</v>
      </c>
      <c r="BW27" s="2">
        <v>0</v>
      </c>
      <c r="BX27" s="2">
        <v>0</v>
      </c>
      <c r="BY27" s="2">
        <v>0</v>
      </c>
      <c r="BZ27" s="3">
        <f t="shared" si="4"/>
        <v>0</v>
      </c>
      <c r="CA27" s="30">
        <f t="shared" si="5"/>
        <v>15</v>
      </c>
    </row>
    <row r="28" spans="1:79" s="4" customFormat="1" ht="12.95" customHeight="1" x14ac:dyDescent="0.2">
      <c r="A28" s="5" t="s">
        <v>21</v>
      </c>
      <c r="B28" s="9" t="s">
        <v>0</v>
      </c>
      <c r="C28" s="5" t="s">
        <v>76</v>
      </c>
      <c r="D28" s="8" t="s">
        <v>77</v>
      </c>
      <c r="E28" s="8" t="s">
        <v>76</v>
      </c>
      <c r="F28" s="8" t="s">
        <v>77</v>
      </c>
      <c r="G28" s="5" t="s">
        <v>36</v>
      </c>
      <c r="H28" s="11" t="s">
        <v>26</v>
      </c>
      <c r="I28" s="11"/>
      <c r="J28" s="6" t="s">
        <v>107</v>
      </c>
      <c r="K28" s="6" t="s">
        <v>108</v>
      </c>
      <c r="L28" s="6" t="s">
        <v>109</v>
      </c>
      <c r="M28" s="33"/>
      <c r="N28" s="7">
        <v>0</v>
      </c>
      <c r="O28" s="2">
        <v>0</v>
      </c>
      <c r="P28" s="2">
        <v>0</v>
      </c>
      <c r="Q28" s="2">
        <v>0</v>
      </c>
      <c r="R28" s="2">
        <v>0</v>
      </c>
      <c r="S28" s="2">
        <v>0</v>
      </c>
      <c r="T28" s="2">
        <v>0</v>
      </c>
      <c r="U28" s="2">
        <v>0</v>
      </c>
      <c r="V28" s="2">
        <v>0</v>
      </c>
      <c r="W28" s="2">
        <v>0</v>
      </c>
      <c r="X28" s="2">
        <v>0</v>
      </c>
      <c r="Y28" s="2"/>
      <c r="Z28" s="32">
        <f t="shared" si="0"/>
        <v>0</v>
      </c>
      <c r="AA28" s="2">
        <v>0</v>
      </c>
      <c r="AB28" s="2">
        <v>0</v>
      </c>
      <c r="AC28" s="2">
        <v>0</v>
      </c>
      <c r="AD28" s="2">
        <v>0</v>
      </c>
      <c r="AE28" s="2">
        <v>0</v>
      </c>
      <c r="AF28" s="2">
        <v>0</v>
      </c>
      <c r="AG28" s="2">
        <v>0</v>
      </c>
      <c r="AH28" s="2">
        <v>0</v>
      </c>
      <c r="AI28" s="2">
        <v>12.2</v>
      </c>
      <c r="AJ28" s="2">
        <v>0</v>
      </c>
      <c r="AK28" s="2">
        <v>0</v>
      </c>
      <c r="AL28" s="2">
        <v>0</v>
      </c>
      <c r="AM28" s="3">
        <f t="shared" si="1"/>
        <v>12.2</v>
      </c>
      <c r="AN28" s="2">
        <v>0</v>
      </c>
      <c r="AO28" s="2">
        <v>0</v>
      </c>
      <c r="AP28" s="2">
        <v>0</v>
      </c>
      <c r="AQ28" s="2">
        <v>0</v>
      </c>
      <c r="AR28" s="2">
        <v>0</v>
      </c>
      <c r="AS28" s="2">
        <v>0</v>
      </c>
      <c r="AT28" s="2">
        <v>0</v>
      </c>
      <c r="AU28" s="2">
        <v>0</v>
      </c>
      <c r="AV28" s="2">
        <v>0</v>
      </c>
      <c r="AW28" s="2">
        <v>0</v>
      </c>
      <c r="AX28" s="2">
        <v>0</v>
      </c>
      <c r="AY28" s="2">
        <v>0</v>
      </c>
      <c r="AZ28" s="3">
        <f t="shared" si="2"/>
        <v>0</v>
      </c>
      <c r="BA28" s="2">
        <v>0</v>
      </c>
      <c r="BB28" s="2">
        <v>0</v>
      </c>
      <c r="BC28" s="2">
        <v>0</v>
      </c>
      <c r="BD28" s="2">
        <v>0</v>
      </c>
      <c r="BE28" s="2">
        <v>0</v>
      </c>
      <c r="BF28" s="2">
        <v>0</v>
      </c>
      <c r="BG28" s="2">
        <v>0</v>
      </c>
      <c r="BH28" s="2">
        <v>0</v>
      </c>
      <c r="BI28" s="2">
        <v>0</v>
      </c>
      <c r="BJ28" s="2">
        <v>0</v>
      </c>
      <c r="BK28" s="2">
        <v>0</v>
      </c>
      <c r="BL28" s="2">
        <v>0</v>
      </c>
      <c r="BM28" s="3">
        <f t="shared" si="3"/>
        <v>0</v>
      </c>
      <c r="BN28" s="2">
        <v>0</v>
      </c>
      <c r="BO28" s="2">
        <v>0</v>
      </c>
      <c r="BP28" s="2">
        <v>0</v>
      </c>
      <c r="BQ28" s="2">
        <v>0</v>
      </c>
      <c r="BR28" s="2">
        <v>0</v>
      </c>
      <c r="BS28" s="2">
        <v>0</v>
      </c>
      <c r="BT28" s="2">
        <v>0</v>
      </c>
      <c r="BU28" s="2">
        <v>0</v>
      </c>
      <c r="BV28" s="2">
        <v>0</v>
      </c>
      <c r="BW28" s="2">
        <v>0</v>
      </c>
      <c r="BX28" s="2">
        <v>0</v>
      </c>
      <c r="BY28" s="2">
        <v>0</v>
      </c>
      <c r="BZ28" s="3">
        <f t="shared" si="4"/>
        <v>0</v>
      </c>
      <c r="CA28" s="30">
        <f t="shared" si="5"/>
        <v>12.2</v>
      </c>
    </row>
    <row r="29" spans="1:79" s="4" customFormat="1" ht="12.95" customHeight="1" x14ac:dyDescent="0.2">
      <c r="A29" s="5" t="s">
        <v>21</v>
      </c>
      <c r="B29" s="9" t="s">
        <v>0</v>
      </c>
      <c r="C29" s="5" t="s">
        <v>125</v>
      </c>
      <c r="D29" s="8" t="s">
        <v>126</v>
      </c>
      <c r="E29" s="8" t="s">
        <v>125</v>
      </c>
      <c r="F29" s="8" t="s">
        <v>126</v>
      </c>
      <c r="G29" s="5" t="s">
        <v>36</v>
      </c>
      <c r="H29" s="11" t="s">
        <v>26</v>
      </c>
      <c r="I29" s="11"/>
      <c r="J29" s="6" t="s">
        <v>909</v>
      </c>
      <c r="K29" s="6" t="s">
        <v>910</v>
      </c>
      <c r="L29" s="6" t="s">
        <v>129</v>
      </c>
      <c r="M29" s="33"/>
      <c r="N29" s="7"/>
      <c r="O29" s="2"/>
      <c r="P29" s="2"/>
      <c r="Q29" s="2"/>
      <c r="R29" s="2"/>
      <c r="S29" s="2"/>
      <c r="T29" s="2"/>
      <c r="U29" s="2"/>
      <c r="V29" s="2"/>
      <c r="W29" s="2"/>
      <c r="X29" s="2"/>
      <c r="Y29" s="2"/>
      <c r="Z29" s="32">
        <f t="shared" si="0"/>
        <v>0</v>
      </c>
      <c r="AA29" s="2">
        <v>0</v>
      </c>
      <c r="AB29" s="2">
        <v>0</v>
      </c>
      <c r="AC29" s="2">
        <v>0</v>
      </c>
      <c r="AD29" s="2">
        <v>0</v>
      </c>
      <c r="AE29" s="2">
        <v>0</v>
      </c>
      <c r="AF29" s="2">
        <v>0</v>
      </c>
      <c r="AG29" s="2">
        <v>0</v>
      </c>
      <c r="AH29" s="2">
        <v>0</v>
      </c>
      <c r="AI29" s="2">
        <v>0</v>
      </c>
      <c r="AJ29" s="2">
        <v>0</v>
      </c>
      <c r="AK29" s="2">
        <v>0</v>
      </c>
      <c r="AL29" s="2">
        <v>0</v>
      </c>
      <c r="AM29" s="3">
        <f t="shared" si="1"/>
        <v>0</v>
      </c>
      <c r="AN29" s="2">
        <v>0</v>
      </c>
      <c r="AO29" s="2">
        <v>0</v>
      </c>
      <c r="AP29" s="2">
        <v>0</v>
      </c>
      <c r="AQ29" s="2">
        <v>0</v>
      </c>
      <c r="AR29" s="2">
        <v>0</v>
      </c>
      <c r="AS29" s="2">
        <v>0</v>
      </c>
      <c r="AT29" s="2">
        <v>0</v>
      </c>
      <c r="AU29" s="2">
        <v>0</v>
      </c>
      <c r="AV29" s="2">
        <v>0</v>
      </c>
      <c r="AW29" s="2">
        <v>0</v>
      </c>
      <c r="AX29" s="2">
        <v>10.220000000000001</v>
      </c>
      <c r="AY29" s="2">
        <v>0</v>
      </c>
      <c r="AZ29" s="3">
        <f t="shared" si="2"/>
        <v>10.220000000000001</v>
      </c>
      <c r="BA29" s="2">
        <v>0</v>
      </c>
      <c r="BB29" s="2">
        <v>0</v>
      </c>
      <c r="BC29" s="2">
        <v>0</v>
      </c>
      <c r="BD29" s="2">
        <v>0</v>
      </c>
      <c r="BE29" s="2">
        <v>0</v>
      </c>
      <c r="BF29" s="2">
        <v>0</v>
      </c>
      <c r="BG29" s="2">
        <v>0</v>
      </c>
      <c r="BH29" s="2">
        <v>0</v>
      </c>
      <c r="BI29" s="2">
        <v>0</v>
      </c>
      <c r="BJ29" s="2">
        <v>0</v>
      </c>
      <c r="BK29" s="2">
        <v>0</v>
      </c>
      <c r="BL29" s="2">
        <v>0</v>
      </c>
      <c r="BM29" s="3">
        <f t="shared" si="3"/>
        <v>0</v>
      </c>
      <c r="BN29" s="2">
        <v>0</v>
      </c>
      <c r="BO29" s="2">
        <v>0</v>
      </c>
      <c r="BP29" s="2">
        <v>0</v>
      </c>
      <c r="BQ29" s="2">
        <v>0</v>
      </c>
      <c r="BR29" s="2">
        <v>0</v>
      </c>
      <c r="BS29" s="2">
        <v>0</v>
      </c>
      <c r="BT29" s="2">
        <v>0</v>
      </c>
      <c r="BU29" s="2">
        <v>0</v>
      </c>
      <c r="BV29" s="2">
        <v>0</v>
      </c>
      <c r="BW29" s="2">
        <v>0</v>
      </c>
      <c r="BX29" s="2">
        <v>0</v>
      </c>
      <c r="BY29" s="2">
        <v>0</v>
      </c>
      <c r="BZ29" s="3">
        <f t="shared" si="4"/>
        <v>0</v>
      </c>
      <c r="CA29" s="30">
        <f t="shared" si="5"/>
        <v>10.220000000000001</v>
      </c>
    </row>
    <row r="30" spans="1:79" s="4" customFormat="1" ht="12.95" customHeight="1" x14ac:dyDescent="0.2">
      <c r="A30" s="5" t="s">
        <v>21</v>
      </c>
      <c r="B30" s="9" t="s">
        <v>0</v>
      </c>
      <c r="C30" s="5" t="s">
        <v>148</v>
      </c>
      <c r="D30" s="8" t="s">
        <v>149</v>
      </c>
      <c r="E30" s="8" t="s">
        <v>148</v>
      </c>
      <c r="F30" s="8" t="s">
        <v>149</v>
      </c>
      <c r="G30" s="5" t="s">
        <v>36</v>
      </c>
      <c r="H30" s="11" t="s">
        <v>26</v>
      </c>
      <c r="I30" s="11"/>
      <c r="J30" s="6" t="s">
        <v>647</v>
      </c>
      <c r="K30" s="6" t="s">
        <v>648</v>
      </c>
      <c r="L30" s="6" t="s">
        <v>152</v>
      </c>
      <c r="M30" s="33"/>
      <c r="N30" s="7"/>
      <c r="O30" s="2"/>
      <c r="P30" s="2"/>
      <c r="Q30" s="2"/>
      <c r="R30" s="2"/>
      <c r="S30" s="2"/>
      <c r="T30" s="2"/>
      <c r="U30" s="2"/>
      <c r="V30" s="2"/>
      <c r="W30" s="2"/>
      <c r="X30" s="2"/>
      <c r="Y30" s="2">
        <v>0</v>
      </c>
      <c r="Z30" s="32">
        <f t="shared" si="0"/>
        <v>0</v>
      </c>
      <c r="AA30" s="2"/>
      <c r="AB30" s="2"/>
      <c r="AC30" s="2"/>
      <c r="AD30" s="2"/>
      <c r="AE30" s="2"/>
      <c r="AF30" s="2">
        <v>10</v>
      </c>
      <c r="AG30" s="2"/>
      <c r="AH30" s="2"/>
      <c r="AI30" s="2"/>
      <c r="AJ30" s="2"/>
      <c r="AK30" s="2"/>
      <c r="AL30" s="2"/>
      <c r="AM30" s="3">
        <f t="shared" si="1"/>
        <v>10</v>
      </c>
      <c r="AN30" s="2"/>
      <c r="AO30" s="2"/>
      <c r="AP30" s="2"/>
      <c r="AQ30" s="2"/>
      <c r="AR30" s="2"/>
      <c r="AS30" s="2"/>
      <c r="AT30" s="2"/>
      <c r="AU30" s="2"/>
      <c r="AV30" s="2"/>
      <c r="AW30" s="2"/>
      <c r="AX30" s="2"/>
      <c r="AY30" s="2"/>
      <c r="AZ30" s="3">
        <f t="shared" si="2"/>
        <v>0</v>
      </c>
      <c r="BA30" s="2"/>
      <c r="BB30" s="2"/>
      <c r="BC30" s="2"/>
      <c r="BD30" s="2"/>
      <c r="BE30" s="2"/>
      <c r="BF30" s="2"/>
      <c r="BG30" s="2"/>
      <c r="BH30" s="2"/>
      <c r="BI30" s="2"/>
      <c r="BJ30" s="2"/>
      <c r="BK30" s="2"/>
      <c r="BL30" s="2"/>
      <c r="BM30" s="3">
        <f t="shared" si="3"/>
        <v>0</v>
      </c>
      <c r="BN30" s="2"/>
      <c r="BO30" s="2"/>
      <c r="BP30" s="2"/>
      <c r="BQ30" s="2"/>
      <c r="BR30" s="2"/>
      <c r="BS30" s="2"/>
      <c r="BT30" s="2"/>
      <c r="BU30" s="2"/>
      <c r="BV30" s="2"/>
      <c r="BW30" s="2"/>
      <c r="BX30" s="2"/>
      <c r="BY30" s="2"/>
      <c r="BZ30" s="3">
        <f t="shared" si="4"/>
        <v>0</v>
      </c>
      <c r="CA30" s="30">
        <f t="shared" si="5"/>
        <v>10</v>
      </c>
    </row>
    <row r="31" spans="1:79" s="4" customFormat="1" ht="12.95" customHeight="1" x14ac:dyDescent="0.2">
      <c r="A31" s="5" t="s">
        <v>21</v>
      </c>
      <c r="B31" s="9" t="s">
        <v>0</v>
      </c>
      <c r="C31" s="5" t="s">
        <v>158</v>
      </c>
      <c r="D31" s="8" t="s">
        <v>159</v>
      </c>
      <c r="E31" s="8" t="s">
        <v>158</v>
      </c>
      <c r="F31" s="8" t="s">
        <v>159</v>
      </c>
      <c r="G31" s="5" t="s">
        <v>36</v>
      </c>
      <c r="H31" s="11" t="s">
        <v>26</v>
      </c>
      <c r="I31" s="11"/>
      <c r="J31" s="6" t="s">
        <v>1026</v>
      </c>
      <c r="K31" s="6" t="s">
        <v>1027</v>
      </c>
      <c r="L31" s="6" t="s">
        <v>162</v>
      </c>
      <c r="M31" s="33"/>
      <c r="N31" s="7"/>
      <c r="O31" s="2"/>
      <c r="P31" s="2"/>
      <c r="Q31" s="2"/>
      <c r="R31" s="2">
        <v>10</v>
      </c>
      <c r="S31" s="2"/>
      <c r="T31" s="2"/>
      <c r="U31" s="2"/>
      <c r="V31" s="2"/>
      <c r="W31" s="2"/>
      <c r="X31" s="2"/>
      <c r="Y31" s="2"/>
      <c r="Z31" s="32">
        <f t="shared" si="0"/>
        <v>10</v>
      </c>
      <c r="AA31" s="2"/>
      <c r="AB31" s="2"/>
      <c r="AC31" s="2"/>
      <c r="AD31" s="2"/>
      <c r="AE31" s="2"/>
      <c r="AF31" s="2"/>
      <c r="AG31" s="2"/>
      <c r="AH31" s="2"/>
      <c r="AI31" s="2"/>
      <c r="AJ31" s="2"/>
      <c r="AK31" s="2"/>
      <c r="AL31" s="2"/>
      <c r="AM31" s="3">
        <f t="shared" si="1"/>
        <v>0</v>
      </c>
      <c r="AN31" s="2">
        <v>0</v>
      </c>
      <c r="AO31" s="2">
        <v>0</v>
      </c>
      <c r="AP31" s="2">
        <v>0</v>
      </c>
      <c r="AQ31" s="2">
        <v>0</v>
      </c>
      <c r="AR31" s="2">
        <v>0</v>
      </c>
      <c r="AS31" s="2">
        <v>0</v>
      </c>
      <c r="AT31" s="2">
        <v>0</v>
      </c>
      <c r="AU31" s="2">
        <v>0</v>
      </c>
      <c r="AV31" s="2">
        <v>0</v>
      </c>
      <c r="AW31" s="2">
        <v>0</v>
      </c>
      <c r="AX31" s="2">
        <v>0</v>
      </c>
      <c r="AY31" s="2">
        <v>0</v>
      </c>
      <c r="AZ31" s="3">
        <f t="shared" si="2"/>
        <v>0</v>
      </c>
      <c r="BA31" s="2">
        <v>0</v>
      </c>
      <c r="BB31" s="2">
        <v>0</v>
      </c>
      <c r="BC31" s="2">
        <v>0</v>
      </c>
      <c r="BD31" s="2">
        <v>0</v>
      </c>
      <c r="BE31" s="2">
        <v>0</v>
      </c>
      <c r="BF31" s="2">
        <v>0</v>
      </c>
      <c r="BG31" s="2">
        <v>0</v>
      </c>
      <c r="BH31" s="2">
        <v>0</v>
      </c>
      <c r="BI31" s="2">
        <v>0</v>
      </c>
      <c r="BJ31" s="2">
        <v>0</v>
      </c>
      <c r="BK31" s="2">
        <v>0</v>
      </c>
      <c r="BL31" s="2">
        <v>0</v>
      </c>
      <c r="BM31" s="3">
        <f t="shared" si="3"/>
        <v>0</v>
      </c>
      <c r="BN31" s="2">
        <v>0</v>
      </c>
      <c r="BO31" s="2">
        <v>0</v>
      </c>
      <c r="BP31" s="2">
        <v>0</v>
      </c>
      <c r="BQ31" s="2">
        <v>0</v>
      </c>
      <c r="BR31" s="2">
        <v>0</v>
      </c>
      <c r="BS31" s="2">
        <v>0</v>
      </c>
      <c r="BT31" s="2">
        <v>0</v>
      </c>
      <c r="BU31" s="2">
        <v>0</v>
      </c>
      <c r="BV31" s="2">
        <v>0</v>
      </c>
      <c r="BW31" s="2">
        <v>0</v>
      </c>
      <c r="BX31" s="2">
        <v>0</v>
      </c>
      <c r="BY31" s="2">
        <v>0</v>
      </c>
      <c r="BZ31" s="3">
        <f t="shared" si="4"/>
        <v>0</v>
      </c>
      <c r="CA31" s="30">
        <f t="shared" si="5"/>
        <v>10</v>
      </c>
    </row>
    <row r="32" spans="1:79" s="4" customFormat="1" ht="12.95" customHeight="1" x14ac:dyDescent="0.2">
      <c r="A32" s="5" t="s">
        <v>21</v>
      </c>
      <c r="B32" s="9" t="s">
        <v>0</v>
      </c>
      <c r="C32" s="5" t="s">
        <v>148</v>
      </c>
      <c r="D32" s="8" t="s">
        <v>149</v>
      </c>
      <c r="E32" s="8" t="s">
        <v>148</v>
      </c>
      <c r="F32" s="8" t="s">
        <v>149</v>
      </c>
      <c r="G32" s="5" t="s">
        <v>36</v>
      </c>
      <c r="H32" s="11" t="s">
        <v>26</v>
      </c>
      <c r="I32" s="11"/>
      <c r="J32" s="6" t="s">
        <v>1028</v>
      </c>
      <c r="K32" s="6" t="s">
        <v>1028</v>
      </c>
      <c r="L32" s="6" t="s">
        <v>150</v>
      </c>
      <c r="M32" s="33"/>
      <c r="N32" s="7"/>
      <c r="O32" s="2"/>
      <c r="P32" s="2"/>
      <c r="Q32" s="2"/>
      <c r="R32" s="2"/>
      <c r="S32" s="2"/>
      <c r="T32" s="2"/>
      <c r="U32" s="2"/>
      <c r="V32" s="2"/>
      <c r="W32" s="2"/>
      <c r="X32" s="2"/>
      <c r="Y32" s="2">
        <v>7</v>
      </c>
      <c r="Z32" s="32">
        <f t="shared" si="0"/>
        <v>7</v>
      </c>
      <c r="AA32" s="2"/>
      <c r="AB32" s="2"/>
      <c r="AC32" s="2"/>
      <c r="AD32" s="2"/>
      <c r="AE32" s="2"/>
      <c r="AF32" s="2"/>
      <c r="AG32" s="2"/>
      <c r="AH32" s="2"/>
      <c r="AI32" s="2"/>
      <c r="AJ32" s="2"/>
      <c r="AK32" s="2"/>
      <c r="AL32" s="2"/>
      <c r="AM32" s="3">
        <f t="shared" si="1"/>
        <v>0</v>
      </c>
      <c r="AN32" s="2"/>
      <c r="AO32" s="2"/>
      <c r="AP32" s="2"/>
      <c r="AQ32" s="2"/>
      <c r="AR32" s="2"/>
      <c r="AS32" s="2"/>
      <c r="AT32" s="2"/>
      <c r="AU32" s="2"/>
      <c r="AV32" s="2"/>
      <c r="AW32" s="2"/>
      <c r="AX32" s="2"/>
      <c r="AY32" s="2"/>
      <c r="AZ32" s="3">
        <f t="shared" si="2"/>
        <v>0</v>
      </c>
      <c r="BA32" s="2"/>
      <c r="BB32" s="2"/>
      <c r="BC32" s="2"/>
      <c r="BD32" s="2"/>
      <c r="BE32" s="2"/>
      <c r="BF32" s="2"/>
      <c r="BG32" s="2"/>
      <c r="BH32" s="2"/>
      <c r="BI32" s="2"/>
      <c r="BJ32" s="2"/>
      <c r="BK32" s="2"/>
      <c r="BL32" s="2"/>
      <c r="BM32" s="3">
        <f t="shared" si="3"/>
        <v>0</v>
      </c>
      <c r="BN32" s="2"/>
      <c r="BO32" s="2"/>
      <c r="BP32" s="2"/>
      <c r="BQ32" s="2"/>
      <c r="BR32" s="2"/>
      <c r="BS32" s="2"/>
      <c r="BT32" s="2"/>
      <c r="BU32" s="2"/>
      <c r="BV32" s="2"/>
      <c r="BW32" s="2"/>
      <c r="BX32" s="2"/>
      <c r="BY32" s="2"/>
      <c r="BZ32" s="3">
        <f t="shared" si="4"/>
        <v>0</v>
      </c>
      <c r="CA32" s="30">
        <f t="shared" si="5"/>
        <v>7</v>
      </c>
    </row>
    <row r="33" spans="1:79" s="4" customFormat="1" ht="12.95" customHeight="1" x14ac:dyDescent="0.2">
      <c r="A33" s="5" t="s">
        <v>21</v>
      </c>
      <c r="B33" s="9" t="s">
        <v>0</v>
      </c>
      <c r="C33" s="5" t="s">
        <v>70</v>
      </c>
      <c r="D33" s="8" t="s">
        <v>71</v>
      </c>
      <c r="E33" s="8" t="s">
        <v>70</v>
      </c>
      <c r="F33" s="8" t="s">
        <v>71</v>
      </c>
      <c r="G33" s="5" t="s">
        <v>36</v>
      </c>
      <c r="H33" s="11" t="s">
        <v>26</v>
      </c>
      <c r="I33" s="11"/>
      <c r="J33" s="6" t="s">
        <v>634</v>
      </c>
      <c r="K33" s="6" t="s">
        <v>74</v>
      </c>
      <c r="L33" s="6" t="s">
        <v>73</v>
      </c>
      <c r="M33" s="33"/>
      <c r="N33" s="7"/>
      <c r="O33" s="2"/>
      <c r="P33" s="2"/>
      <c r="Q33" s="2"/>
      <c r="R33" s="2"/>
      <c r="S33" s="2"/>
      <c r="T33" s="2"/>
      <c r="U33" s="2"/>
      <c r="V33" s="2"/>
      <c r="W33" s="2"/>
      <c r="X33" s="2"/>
      <c r="Y33" s="2"/>
      <c r="Z33" s="32">
        <f t="shared" si="0"/>
        <v>0</v>
      </c>
      <c r="AA33" s="2"/>
      <c r="AB33" s="2"/>
      <c r="AC33" s="2"/>
      <c r="AD33" s="2"/>
      <c r="AE33" s="2"/>
      <c r="AF33" s="2"/>
      <c r="AG33" s="2">
        <v>5.8559999999999999</v>
      </c>
      <c r="AH33" s="2"/>
      <c r="AI33" s="2"/>
      <c r="AJ33" s="2"/>
      <c r="AK33" s="2"/>
      <c r="AL33" s="2"/>
      <c r="AM33" s="3">
        <f t="shared" si="1"/>
        <v>5.8559999999999999</v>
      </c>
      <c r="AN33" s="2"/>
      <c r="AO33" s="2"/>
      <c r="AP33" s="2"/>
      <c r="AQ33" s="2"/>
      <c r="AR33" s="2"/>
      <c r="AS33" s="2"/>
      <c r="AT33" s="2"/>
      <c r="AU33" s="2"/>
      <c r="AV33" s="2"/>
      <c r="AW33" s="2"/>
      <c r="AX33" s="2"/>
      <c r="AY33" s="2"/>
      <c r="AZ33" s="3">
        <f t="shared" si="2"/>
        <v>0</v>
      </c>
      <c r="BA33" s="2"/>
      <c r="BB33" s="2"/>
      <c r="BC33" s="2"/>
      <c r="BD33" s="2"/>
      <c r="BE33" s="2"/>
      <c r="BF33" s="2"/>
      <c r="BG33" s="2"/>
      <c r="BH33" s="2"/>
      <c r="BI33" s="2"/>
      <c r="BJ33" s="2"/>
      <c r="BK33" s="2"/>
      <c r="BL33" s="2"/>
      <c r="BM33" s="3">
        <f t="shared" si="3"/>
        <v>0</v>
      </c>
      <c r="BN33" s="2"/>
      <c r="BO33" s="2"/>
      <c r="BP33" s="2"/>
      <c r="BQ33" s="2"/>
      <c r="BR33" s="2"/>
      <c r="BS33" s="2"/>
      <c r="BT33" s="2"/>
      <c r="BU33" s="2"/>
      <c r="BV33" s="2"/>
      <c r="BW33" s="2"/>
      <c r="BX33" s="2"/>
      <c r="BY33" s="2"/>
      <c r="BZ33" s="3">
        <f t="shared" si="4"/>
        <v>0</v>
      </c>
      <c r="CA33" s="30">
        <f t="shared" si="5"/>
        <v>5.8559999999999999</v>
      </c>
    </row>
    <row r="34" spans="1:79" s="4" customFormat="1" ht="12.95" customHeight="1" x14ac:dyDescent="0.2">
      <c r="A34" s="5" t="s">
        <v>21</v>
      </c>
      <c r="B34" s="9" t="s">
        <v>0</v>
      </c>
      <c r="C34" s="5" t="s">
        <v>76</v>
      </c>
      <c r="D34" s="8" t="s">
        <v>77</v>
      </c>
      <c r="E34" s="8" t="s">
        <v>76</v>
      </c>
      <c r="F34" s="8" t="s">
        <v>77</v>
      </c>
      <c r="G34" s="5" t="s">
        <v>36</v>
      </c>
      <c r="H34" s="11" t="s">
        <v>26</v>
      </c>
      <c r="I34" s="11"/>
      <c r="J34" s="6" t="s">
        <v>637</v>
      </c>
      <c r="K34" s="6" t="s">
        <v>115</v>
      </c>
      <c r="L34" s="6" t="s">
        <v>113</v>
      </c>
      <c r="M34" s="33"/>
      <c r="N34" s="7">
        <v>0</v>
      </c>
      <c r="O34" s="2">
        <v>0</v>
      </c>
      <c r="P34" s="2">
        <v>0</v>
      </c>
      <c r="Q34" s="2">
        <v>0</v>
      </c>
      <c r="R34" s="2">
        <v>0</v>
      </c>
      <c r="S34" s="2">
        <v>0</v>
      </c>
      <c r="T34" s="2">
        <v>0</v>
      </c>
      <c r="U34" s="2">
        <v>0</v>
      </c>
      <c r="V34" s="2">
        <v>0</v>
      </c>
      <c r="W34" s="2">
        <v>0</v>
      </c>
      <c r="X34" s="2">
        <v>0</v>
      </c>
      <c r="Y34" s="2"/>
      <c r="Z34" s="32">
        <f t="shared" si="0"/>
        <v>0</v>
      </c>
      <c r="AA34" s="2">
        <v>0</v>
      </c>
      <c r="AB34" s="2">
        <v>0</v>
      </c>
      <c r="AC34" s="2">
        <v>0</v>
      </c>
      <c r="AD34" s="2">
        <v>0</v>
      </c>
      <c r="AE34" s="2">
        <v>0</v>
      </c>
      <c r="AF34" s="2">
        <v>0</v>
      </c>
      <c r="AG34" s="2">
        <v>0</v>
      </c>
      <c r="AH34" s="2">
        <v>0</v>
      </c>
      <c r="AI34" s="2">
        <v>4.4000000000000004</v>
      </c>
      <c r="AJ34" s="2">
        <v>0</v>
      </c>
      <c r="AK34" s="2">
        <v>0</v>
      </c>
      <c r="AL34" s="2">
        <v>0</v>
      </c>
      <c r="AM34" s="3">
        <f t="shared" si="1"/>
        <v>4.4000000000000004</v>
      </c>
      <c r="AN34" s="2">
        <v>0</v>
      </c>
      <c r="AO34" s="2">
        <v>0</v>
      </c>
      <c r="AP34" s="2">
        <v>0</v>
      </c>
      <c r="AQ34" s="2">
        <v>0</v>
      </c>
      <c r="AR34" s="2">
        <v>0</v>
      </c>
      <c r="AS34" s="2">
        <v>0</v>
      </c>
      <c r="AT34" s="2">
        <v>0</v>
      </c>
      <c r="AU34" s="2">
        <v>0</v>
      </c>
      <c r="AV34" s="2">
        <v>0</v>
      </c>
      <c r="AW34" s="2">
        <v>0</v>
      </c>
      <c r="AX34" s="2">
        <v>0</v>
      </c>
      <c r="AY34" s="2">
        <v>0</v>
      </c>
      <c r="AZ34" s="3">
        <f t="shared" si="2"/>
        <v>0</v>
      </c>
      <c r="BA34" s="2">
        <v>0</v>
      </c>
      <c r="BB34" s="2">
        <v>0</v>
      </c>
      <c r="BC34" s="2">
        <v>0</v>
      </c>
      <c r="BD34" s="2">
        <v>0</v>
      </c>
      <c r="BE34" s="2">
        <v>0</v>
      </c>
      <c r="BF34" s="2">
        <v>0</v>
      </c>
      <c r="BG34" s="2">
        <v>0</v>
      </c>
      <c r="BH34" s="2">
        <v>0</v>
      </c>
      <c r="BI34" s="2">
        <v>0</v>
      </c>
      <c r="BJ34" s="2">
        <v>0</v>
      </c>
      <c r="BK34" s="2">
        <v>0</v>
      </c>
      <c r="BL34" s="2">
        <v>0</v>
      </c>
      <c r="BM34" s="3">
        <f t="shared" si="3"/>
        <v>0</v>
      </c>
      <c r="BN34" s="2">
        <v>0</v>
      </c>
      <c r="BO34" s="2">
        <v>0</v>
      </c>
      <c r="BP34" s="2">
        <v>0</v>
      </c>
      <c r="BQ34" s="2">
        <v>0</v>
      </c>
      <c r="BR34" s="2">
        <v>0</v>
      </c>
      <c r="BS34" s="2">
        <v>0</v>
      </c>
      <c r="BT34" s="2">
        <v>0</v>
      </c>
      <c r="BU34" s="2">
        <v>0</v>
      </c>
      <c r="BV34" s="2">
        <v>0</v>
      </c>
      <c r="BW34" s="2">
        <v>0</v>
      </c>
      <c r="BX34" s="2">
        <v>0</v>
      </c>
      <c r="BY34" s="2">
        <v>0</v>
      </c>
      <c r="BZ34" s="3">
        <f t="shared" si="4"/>
        <v>0</v>
      </c>
      <c r="CA34" s="30">
        <f t="shared" si="5"/>
        <v>4.4000000000000004</v>
      </c>
    </row>
    <row r="35" spans="1:79" s="4" customFormat="1" ht="12.95" customHeight="1" x14ac:dyDescent="0.2">
      <c r="A35" s="5" t="s">
        <v>21</v>
      </c>
      <c r="B35" s="9" t="s">
        <v>0</v>
      </c>
      <c r="C35" s="5" t="s">
        <v>148</v>
      </c>
      <c r="D35" s="8" t="s">
        <v>149</v>
      </c>
      <c r="E35" s="8" t="s">
        <v>148</v>
      </c>
      <c r="F35" s="8" t="s">
        <v>149</v>
      </c>
      <c r="G35" s="5" t="s">
        <v>36</v>
      </c>
      <c r="H35" s="11" t="s">
        <v>26</v>
      </c>
      <c r="I35" s="11"/>
      <c r="J35" s="6" t="s">
        <v>884</v>
      </c>
      <c r="K35" s="6" t="s">
        <v>886</v>
      </c>
      <c r="L35" s="6" t="s">
        <v>150</v>
      </c>
      <c r="M35" s="33"/>
      <c r="N35" s="7"/>
      <c r="O35" s="2"/>
      <c r="P35" s="2"/>
      <c r="Q35" s="2"/>
      <c r="R35" s="2"/>
      <c r="S35" s="2"/>
      <c r="T35" s="2"/>
      <c r="U35" s="2"/>
      <c r="V35" s="2"/>
      <c r="W35" s="2"/>
      <c r="X35" s="2"/>
      <c r="Y35" s="2">
        <v>4</v>
      </c>
      <c r="Z35" s="32">
        <f t="shared" si="0"/>
        <v>4</v>
      </c>
      <c r="AA35" s="2"/>
      <c r="AB35" s="2"/>
      <c r="AC35" s="2"/>
      <c r="AD35" s="2"/>
      <c r="AE35" s="2"/>
      <c r="AF35" s="2"/>
      <c r="AG35" s="2"/>
      <c r="AH35" s="2"/>
      <c r="AI35" s="2"/>
      <c r="AJ35" s="2"/>
      <c r="AK35" s="2"/>
      <c r="AL35" s="2"/>
      <c r="AM35" s="3">
        <f t="shared" si="1"/>
        <v>0</v>
      </c>
      <c r="AN35" s="2"/>
      <c r="AO35" s="2"/>
      <c r="AP35" s="2"/>
      <c r="AQ35" s="2"/>
      <c r="AR35" s="2"/>
      <c r="AS35" s="2"/>
      <c r="AT35" s="2"/>
      <c r="AU35" s="2"/>
      <c r="AV35" s="2"/>
      <c r="AW35" s="2"/>
      <c r="AX35" s="2"/>
      <c r="AY35" s="2"/>
      <c r="AZ35" s="3">
        <f t="shared" si="2"/>
        <v>0</v>
      </c>
      <c r="BA35" s="2"/>
      <c r="BB35" s="2"/>
      <c r="BC35" s="2"/>
      <c r="BD35" s="2"/>
      <c r="BE35" s="2"/>
      <c r="BF35" s="2"/>
      <c r="BG35" s="2"/>
      <c r="BH35" s="2"/>
      <c r="BI35" s="2"/>
      <c r="BJ35" s="2"/>
      <c r="BK35" s="2"/>
      <c r="BL35" s="2"/>
      <c r="BM35" s="3">
        <f t="shared" si="3"/>
        <v>0</v>
      </c>
      <c r="BN35" s="2"/>
      <c r="BO35" s="2"/>
      <c r="BP35" s="2"/>
      <c r="BQ35" s="2"/>
      <c r="BR35" s="2"/>
      <c r="BS35" s="2"/>
      <c r="BT35" s="2"/>
      <c r="BU35" s="2"/>
      <c r="BV35" s="2"/>
      <c r="BW35" s="2"/>
      <c r="BX35" s="2"/>
      <c r="BY35" s="2"/>
      <c r="BZ35" s="3">
        <f t="shared" si="4"/>
        <v>0</v>
      </c>
      <c r="CA35" s="30">
        <f t="shared" si="5"/>
        <v>4</v>
      </c>
    </row>
    <row r="36" spans="1:79" s="4" customFormat="1" ht="12.95" customHeight="1" x14ac:dyDescent="0.2">
      <c r="A36" s="5" t="s">
        <v>21</v>
      </c>
      <c r="B36" s="9" t="s">
        <v>0</v>
      </c>
      <c r="C36" s="5" t="s">
        <v>125</v>
      </c>
      <c r="D36" s="8" t="s">
        <v>126</v>
      </c>
      <c r="E36" s="8" t="s">
        <v>125</v>
      </c>
      <c r="F36" s="8" t="s">
        <v>126</v>
      </c>
      <c r="G36" s="5" t="s">
        <v>36</v>
      </c>
      <c r="H36" s="11" t="s">
        <v>26</v>
      </c>
      <c r="I36" s="11"/>
      <c r="J36" s="6" t="s">
        <v>645</v>
      </c>
      <c r="K36" s="6" t="s">
        <v>130</v>
      </c>
      <c r="L36" s="6" t="s">
        <v>131</v>
      </c>
      <c r="M36" s="33"/>
      <c r="N36" s="7"/>
      <c r="O36" s="2"/>
      <c r="P36" s="2"/>
      <c r="Q36" s="2"/>
      <c r="R36" s="2"/>
      <c r="S36" s="2"/>
      <c r="T36" s="2"/>
      <c r="U36" s="2"/>
      <c r="V36" s="2"/>
      <c r="W36" s="2"/>
      <c r="X36" s="2"/>
      <c r="Y36" s="2"/>
      <c r="Z36" s="32">
        <f t="shared" si="0"/>
        <v>0</v>
      </c>
      <c r="AA36" s="2">
        <v>0</v>
      </c>
      <c r="AB36" s="2">
        <v>0</v>
      </c>
      <c r="AC36" s="2">
        <v>0</v>
      </c>
      <c r="AD36" s="2">
        <v>0</v>
      </c>
      <c r="AE36" s="2">
        <v>0</v>
      </c>
      <c r="AF36" s="2">
        <v>0</v>
      </c>
      <c r="AG36" s="2">
        <v>0</v>
      </c>
      <c r="AH36" s="2">
        <v>0</v>
      </c>
      <c r="AI36" s="2">
        <v>0</v>
      </c>
      <c r="AJ36" s="2">
        <v>0</v>
      </c>
      <c r="AK36" s="2">
        <v>3.5609999999999999</v>
      </c>
      <c r="AL36" s="2">
        <v>0</v>
      </c>
      <c r="AM36" s="3">
        <f t="shared" si="1"/>
        <v>3.5609999999999999</v>
      </c>
      <c r="AN36" s="2">
        <v>0</v>
      </c>
      <c r="AO36" s="2">
        <v>0</v>
      </c>
      <c r="AP36" s="2">
        <v>0</v>
      </c>
      <c r="AQ36" s="2">
        <v>0</v>
      </c>
      <c r="AR36" s="2">
        <v>0</v>
      </c>
      <c r="AS36" s="2">
        <v>0</v>
      </c>
      <c r="AT36" s="2">
        <v>0</v>
      </c>
      <c r="AU36" s="2">
        <v>0</v>
      </c>
      <c r="AV36" s="2">
        <v>0</v>
      </c>
      <c r="AW36" s="2">
        <v>0</v>
      </c>
      <c r="AX36" s="2">
        <v>0</v>
      </c>
      <c r="AY36" s="2">
        <v>0</v>
      </c>
      <c r="AZ36" s="3">
        <f t="shared" si="2"/>
        <v>0</v>
      </c>
      <c r="BA36" s="2">
        <v>0</v>
      </c>
      <c r="BB36" s="2">
        <v>0</v>
      </c>
      <c r="BC36" s="2">
        <v>0</v>
      </c>
      <c r="BD36" s="2">
        <v>0</v>
      </c>
      <c r="BE36" s="2">
        <v>0</v>
      </c>
      <c r="BF36" s="2">
        <v>0</v>
      </c>
      <c r="BG36" s="2">
        <v>0</v>
      </c>
      <c r="BH36" s="2">
        <v>0</v>
      </c>
      <c r="BI36" s="2">
        <v>0</v>
      </c>
      <c r="BJ36" s="2">
        <v>0</v>
      </c>
      <c r="BK36" s="2">
        <v>0</v>
      </c>
      <c r="BL36" s="2">
        <v>0</v>
      </c>
      <c r="BM36" s="3">
        <f t="shared" si="3"/>
        <v>0</v>
      </c>
      <c r="BN36" s="2">
        <v>0</v>
      </c>
      <c r="BO36" s="2">
        <v>0</v>
      </c>
      <c r="BP36" s="2">
        <v>0</v>
      </c>
      <c r="BQ36" s="2">
        <v>0</v>
      </c>
      <c r="BR36" s="2">
        <v>0</v>
      </c>
      <c r="BS36" s="2">
        <v>0</v>
      </c>
      <c r="BT36" s="2">
        <v>0</v>
      </c>
      <c r="BU36" s="2">
        <v>0</v>
      </c>
      <c r="BV36" s="2">
        <v>0</v>
      </c>
      <c r="BW36" s="2">
        <v>0</v>
      </c>
      <c r="BX36" s="2">
        <v>0</v>
      </c>
      <c r="BY36" s="2">
        <v>0</v>
      </c>
      <c r="BZ36" s="3">
        <f t="shared" si="4"/>
        <v>0</v>
      </c>
      <c r="CA36" s="30">
        <f t="shared" si="5"/>
        <v>3.5609999999999999</v>
      </c>
    </row>
    <row r="37" spans="1:79" s="4" customFormat="1" ht="12.95" customHeight="1" x14ac:dyDescent="0.2">
      <c r="A37" s="5" t="s">
        <v>21</v>
      </c>
      <c r="B37" s="9" t="s">
        <v>0</v>
      </c>
      <c r="C37" s="5" t="s">
        <v>76</v>
      </c>
      <c r="D37" s="8" t="s">
        <v>77</v>
      </c>
      <c r="E37" s="8" t="s">
        <v>76</v>
      </c>
      <c r="F37" s="8" t="s">
        <v>77</v>
      </c>
      <c r="G37" s="5" t="s">
        <v>36</v>
      </c>
      <c r="H37" s="11" t="s">
        <v>26</v>
      </c>
      <c r="I37" s="11"/>
      <c r="J37" s="6" t="s">
        <v>639</v>
      </c>
      <c r="K37" s="6" t="s">
        <v>117</v>
      </c>
      <c r="L37" s="6" t="s">
        <v>113</v>
      </c>
      <c r="M37" s="33"/>
      <c r="N37" s="7">
        <v>0</v>
      </c>
      <c r="O37" s="2">
        <v>0</v>
      </c>
      <c r="P37" s="2">
        <v>0</v>
      </c>
      <c r="Q37" s="2">
        <v>0</v>
      </c>
      <c r="R37" s="2">
        <v>0</v>
      </c>
      <c r="S37" s="2">
        <v>0</v>
      </c>
      <c r="T37" s="2">
        <v>0</v>
      </c>
      <c r="U37" s="2">
        <v>0</v>
      </c>
      <c r="V37" s="2">
        <v>0</v>
      </c>
      <c r="W37" s="2">
        <v>0</v>
      </c>
      <c r="X37" s="2">
        <v>0</v>
      </c>
      <c r="Y37" s="2"/>
      <c r="Z37" s="32">
        <f t="shared" si="0"/>
        <v>0</v>
      </c>
      <c r="AA37" s="2">
        <v>0</v>
      </c>
      <c r="AB37" s="2">
        <v>0</v>
      </c>
      <c r="AC37" s="2">
        <v>0</v>
      </c>
      <c r="AD37" s="2">
        <v>0</v>
      </c>
      <c r="AE37" s="2">
        <v>0</v>
      </c>
      <c r="AF37" s="2">
        <v>0</v>
      </c>
      <c r="AG37" s="2">
        <v>0</v>
      </c>
      <c r="AH37" s="2">
        <v>0</v>
      </c>
      <c r="AI37" s="2">
        <v>3.2</v>
      </c>
      <c r="AJ37" s="2">
        <v>0</v>
      </c>
      <c r="AK37" s="2">
        <v>0</v>
      </c>
      <c r="AL37" s="2">
        <v>0</v>
      </c>
      <c r="AM37" s="3">
        <f t="shared" si="1"/>
        <v>3.2</v>
      </c>
      <c r="AN37" s="2">
        <v>0</v>
      </c>
      <c r="AO37" s="2">
        <v>0</v>
      </c>
      <c r="AP37" s="2">
        <v>0</v>
      </c>
      <c r="AQ37" s="2">
        <v>0</v>
      </c>
      <c r="AR37" s="2">
        <v>0</v>
      </c>
      <c r="AS37" s="2">
        <v>0</v>
      </c>
      <c r="AT37" s="2">
        <v>0</v>
      </c>
      <c r="AU37" s="2">
        <v>0</v>
      </c>
      <c r="AV37" s="2">
        <v>0</v>
      </c>
      <c r="AW37" s="2">
        <v>0</v>
      </c>
      <c r="AX37" s="2">
        <v>0</v>
      </c>
      <c r="AY37" s="2">
        <v>0</v>
      </c>
      <c r="AZ37" s="3">
        <f t="shared" si="2"/>
        <v>0</v>
      </c>
      <c r="BA37" s="2">
        <v>0</v>
      </c>
      <c r="BB37" s="2">
        <v>0</v>
      </c>
      <c r="BC37" s="2">
        <v>0</v>
      </c>
      <c r="BD37" s="2">
        <v>0</v>
      </c>
      <c r="BE37" s="2">
        <v>0</v>
      </c>
      <c r="BF37" s="2">
        <v>0</v>
      </c>
      <c r="BG37" s="2">
        <v>0</v>
      </c>
      <c r="BH37" s="2">
        <v>0</v>
      </c>
      <c r="BI37" s="2">
        <v>0</v>
      </c>
      <c r="BJ37" s="2">
        <v>0</v>
      </c>
      <c r="BK37" s="2">
        <v>0</v>
      </c>
      <c r="BL37" s="2">
        <v>0</v>
      </c>
      <c r="BM37" s="3">
        <f t="shared" si="3"/>
        <v>0</v>
      </c>
      <c r="BN37" s="2">
        <v>0</v>
      </c>
      <c r="BO37" s="2">
        <v>0</v>
      </c>
      <c r="BP37" s="2">
        <v>0</v>
      </c>
      <c r="BQ37" s="2">
        <v>0</v>
      </c>
      <c r="BR37" s="2">
        <v>0</v>
      </c>
      <c r="BS37" s="2">
        <v>0</v>
      </c>
      <c r="BT37" s="2">
        <v>0</v>
      </c>
      <c r="BU37" s="2">
        <v>0</v>
      </c>
      <c r="BV37" s="2">
        <v>0</v>
      </c>
      <c r="BW37" s="2">
        <v>0</v>
      </c>
      <c r="BX37" s="2">
        <v>0</v>
      </c>
      <c r="BY37" s="2">
        <v>0</v>
      </c>
      <c r="BZ37" s="3">
        <f t="shared" si="4"/>
        <v>0</v>
      </c>
      <c r="CA37" s="30">
        <f t="shared" si="5"/>
        <v>3.2</v>
      </c>
    </row>
    <row r="38" spans="1:79" s="4" customFormat="1" ht="12.95" customHeight="1" x14ac:dyDescent="0.2">
      <c r="A38" s="5" t="s">
        <v>21</v>
      </c>
      <c r="B38" s="9" t="s">
        <v>0</v>
      </c>
      <c r="C38" s="5" t="s">
        <v>76</v>
      </c>
      <c r="D38" s="8" t="s">
        <v>77</v>
      </c>
      <c r="E38" s="8" t="s">
        <v>76</v>
      </c>
      <c r="F38" s="8" t="s">
        <v>77</v>
      </c>
      <c r="G38" s="5" t="s">
        <v>36</v>
      </c>
      <c r="H38" s="11" t="s">
        <v>26</v>
      </c>
      <c r="I38" s="11"/>
      <c r="J38" s="6" t="s">
        <v>110</v>
      </c>
      <c r="K38" s="6" t="s">
        <v>111</v>
      </c>
      <c r="L38" s="6" t="s">
        <v>109</v>
      </c>
      <c r="M38" s="33"/>
      <c r="N38" s="7">
        <v>0</v>
      </c>
      <c r="O38" s="2">
        <v>0</v>
      </c>
      <c r="P38" s="2">
        <v>0</v>
      </c>
      <c r="Q38" s="2">
        <v>0</v>
      </c>
      <c r="R38" s="2">
        <v>0</v>
      </c>
      <c r="S38" s="2">
        <v>0</v>
      </c>
      <c r="T38" s="2">
        <v>0</v>
      </c>
      <c r="U38" s="2">
        <v>0</v>
      </c>
      <c r="V38" s="2">
        <v>0</v>
      </c>
      <c r="W38" s="2">
        <v>0</v>
      </c>
      <c r="X38" s="2">
        <v>0</v>
      </c>
      <c r="Y38" s="2"/>
      <c r="Z38" s="32">
        <f t="shared" si="0"/>
        <v>0</v>
      </c>
      <c r="AA38" s="2">
        <v>0</v>
      </c>
      <c r="AB38" s="2">
        <v>0</v>
      </c>
      <c r="AC38" s="2">
        <v>0</v>
      </c>
      <c r="AD38" s="2">
        <v>0</v>
      </c>
      <c r="AE38" s="2">
        <v>0</v>
      </c>
      <c r="AF38" s="2">
        <v>0</v>
      </c>
      <c r="AG38" s="2">
        <v>0</v>
      </c>
      <c r="AH38" s="2">
        <v>0</v>
      </c>
      <c r="AI38" s="2">
        <v>3.1</v>
      </c>
      <c r="AJ38" s="2">
        <v>0</v>
      </c>
      <c r="AK38" s="2">
        <v>0</v>
      </c>
      <c r="AL38" s="2">
        <v>0</v>
      </c>
      <c r="AM38" s="3">
        <f t="shared" si="1"/>
        <v>3.1</v>
      </c>
      <c r="AN38" s="2">
        <v>0</v>
      </c>
      <c r="AO38" s="2">
        <v>0</v>
      </c>
      <c r="AP38" s="2">
        <v>0</v>
      </c>
      <c r="AQ38" s="2">
        <v>0</v>
      </c>
      <c r="AR38" s="2">
        <v>0</v>
      </c>
      <c r="AS38" s="2">
        <v>0</v>
      </c>
      <c r="AT38" s="2">
        <v>0</v>
      </c>
      <c r="AU38" s="2">
        <v>0</v>
      </c>
      <c r="AV38" s="2">
        <v>0</v>
      </c>
      <c r="AW38" s="2">
        <v>0</v>
      </c>
      <c r="AX38" s="2">
        <v>0</v>
      </c>
      <c r="AY38" s="2">
        <v>0</v>
      </c>
      <c r="AZ38" s="3">
        <f t="shared" si="2"/>
        <v>0</v>
      </c>
      <c r="BA38" s="2">
        <v>0</v>
      </c>
      <c r="BB38" s="2">
        <v>0</v>
      </c>
      <c r="BC38" s="2">
        <v>0</v>
      </c>
      <c r="BD38" s="2">
        <v>0</v>
      </c>
      <c r="BE38" s="2">
        <v>0</v>
      </c>
      <c r="BF38" s="2">
        <v>0</v>
      </c>
      <c r="BG38" s="2">
        <v>0</v>
      </c>
      <c r="BH38" s="2">
        <v>0</v>
      </c>
      <c r="BI38" s="2">
        <v>0</v>
      </c>
      <c r="BJ38" s="2">
        <v>0</v>
      </c>
      <c r="BK38" s="2">
        <v>0</v>
      </c>
      <c r="BL38" s="2">
        <v>0</v>
      </c>
      <c r="BM38" s="3">
        <f t="shared" si="3"/>
        <v>0</v>
      </c>
      <c r="BN38" s="2">
        <v>0</v>
      </c>
      <c r="BO38" s="2">
        <v>0</v>
      </c>
      <c r="BP38" s="2">
        <v>0</v>
      </c>
      <c r="BQ38" s="2">
        <v>0</v>
      </c>
      <c r="BR38" s="2">
        <v>0</v>
      </c>
      <c r="BS38" s="2">
        <v>0</v>
      </c>
      <c r="BT38" s="2">
        <v>0</v>
      </c>
      <c r="BU38" s="2">
        <v>0</v>
      </c>
      <c r="BV38" s="2">
        <v>0</v>
      </c>
      <c r="BW38" s="2">
        <v>0</v>
      </c>
      <c r="BX38" s="2">
        <v>0</v>
      </c>
      <c r="BY38" s="2">
        <v>0</v>
      </c>
      <c r="BZ38" s="3">
        <f t="shared" si="4"/>
        <v>0</v>
      </c>
      <c r="CA38" s="30">
        <f t="shared" si="5"/>
        <v>3.1</v>
      </c>
    </row>
    <row r="39" spans="1:79" s="4" customFormat="1" ht="12.95" customHeight="1" x14ac:dyDescent="0.2">
      <c r="A39" s="5" t="s">
        <v>21</v>
      </c>
      <c r="B39" s="9" t="s">
        <v>0</v>
      </c>
      <c r="C39" s="5" t="s">
        <v>76</v>
      </c>
      <c r="D39" s="8" t="s">
        <v>77</v>
      </c>
      <c r="E39" s="8" t="s">
        <v>76</v>
      </c>
      <c r="F39" s="8" t="s">
        <v>77</v>
      </c>
      <c r="G39" s="5" t="s">
        <v>36</v>
      </c>
      <c r="H39" s="11" t="s">
        <v>26</v>
      </c>
      <c r="I39" s="11"/>
      <c r="J39" s="6" t="s">
        <v>635</v>
      </c>
      <c r="K39" s="6" t="s">
        <v>112</v>
      </c>
      <c r="L39" s="6" t="s">
        <v>113</v>
      </c>
      <c r="M39" s="33"/>
      <c r="N39" s="7">
        <v>0</v>
      </c>
      <c r="O39" s="2">
        <v>0</v>
      </c>
      <c r="P39" s="2">
        <v>0</v>
      </c>
      <c r="Q39" s="2">
        <v>0</v>
      </c>
      <c r="R39" s="2">
        <v>0</v>
      </c>
      <c r="S39" s="2">
        <v>0</v>
      </c>
      <c r="T39" s="2">
        <v>0</v>
      </c>
      <c r="U39" s="2">
        <v>0</v>
      </c>
      <c r="V39" s="2">
        <v>0</v>
      </c>
      <c r="W39" s="2">
        <v>0</v>
      </c>
      <c r="X39" s="2">
        <v>0</v>
      </c>
      <c r="Y39" s="2"/>
      <c r="Z39" s="32">
        <f t="shared" si="0"/>
        <v>0</v>
      </c>
      <c r="AA39" s="2">
        <v>0</v>
      </c>
      <c r="AB39" s="2">
        <v>0</v>
      </c>
      <c r="AC39" s="2">
        <v>0</v>
      </c>
      <c r="AD39" s="2">
        <v>0</v>
      </c>
      <c r="AE39" s="2">
        <v>0</v>
      </c>
      <c r="AF39" s="2">
        <v>0</v>
      </c>
      <c r="AG39" s="2">
        <v>0</v>
      </c>
      <c r="AH39" s="2">
        <v>0</v>
      </c>
      <c r="AI39" s="2">
        <v>2.8</v>
      </c>
      <c r="AJ39" s="2">
        <v>0</v>
      </c>
      <c r="AK39" s="2">
        <v>0</v>
      </c>
      <c r="AL39" s="2">
        <v>0</v>
      </c>
      <c r="AM39" s="3">
        <f t="shared" si="1"/>
        <v>2.8</v>
      </c>
      <c r="AN39" s="2">
        <v>0</v>
      </c>
      <c r="AO39" s="2">
        <v>0</v>
      </c>
      <c r="AP39" s="2">
        <v>0</v>
      </c>
      <c r="AQ39" s="2">
        <v>0</v>
      </c>
      <c r="AR39" s="2">
        <v>0</v>
      </c>
      <c r="AS39" s="2">
        <v>0</v>
      </c>
      <c r="AT39" s="2">
        <v>0</v>
      </c>
      <c r="AU39" s="2">
        <v>0</v>
      </c>
      <c r="AV39" s="2">
        <v>0</v>
      </c>
      <c r="AW39" s="2">
        <v>0</v>
      </c>
      <c r="AX39" s="2">
        <v>0</v>
      </c>
      <c r="AY39" s="2">
        <v>0</v>
      </c>
      <c r="AZ39" s="3">
        <f t="shared" si="2"/>
        <v>0</v>
      </c>
      <c r="BA39" s="2">
        <v>0</v>
      </c>
      <c r="BB39" s="2">
        <v>0</v>
      </c>
      <c r="BC39" s="2">
        <v>0</v>
      </c>
      <c r="BD39" s="2">
        <v>0</v>
      </c>
      <c r="BE39" s="2">
        <v>0</v>
      </c>
      <c r="BF39" s="2">
        <v>0</v>
      </c>
      <c r="BG39" s="2">
        <v>0</v>
      </c>
      <c r="BH39" s="2">
        <v>0</v>
      </c>
      <c r="BI39" s="2">
        <v>0</v>
      </c>
      <c r="BJ39" s="2">
        <v>0</v>
      </c>
      <c r="BK39" s="2">
        <v>0</v>
      </c>
      <c r="BL39" s="2">
        <v>0</v>
      </c>
      <c r="BM39" s="3">
        <f t="shared" si="3"/>
        <v>0</v>
      </c>
      <c r="BN39" s="2">
        <v>0</v>
      </c>
      <c r="BO39" s="2">
        <v>0</v>
      </c>
      <c r="BP39" s="2">
        <v>0</v>
      </c>
      <c r="BQ39" s="2">
        <v>0</v>
      </c>
      <c r="BR39" s="2">
        <v>0</v>
      </c>
      <c r="BS39" s="2">
        <v>0</v>
      </c>
      <c r="BT39" s="2">
        <v>0</v>
      </c>
      <c r="BU39" s="2">
        <v>0</v>
      </c>
      <c r="BV39" s="2">
        <v>0</v>
      </c>
      <c r="BW39" s="2">
        <v>0</v>
      </c>
      <c r="BX39" s="2">
        <v>0</v>
      </c>
      <c r="BY39" s="2">
        <v>0</v>
      </c>
      <c r="BZ39" s="3">
        <f t="shared" si="4"/>
        <v>0</v>
      </c>
      <c r="CA39" s="30">
        <f t="shared" si="5"/>
        <v>2.8</v>
      </c>
    </row>
    <row r="40" spans="1:79" s="4" customFormat="1" ht="12.95" customHeight="1" x14ac:dyDescent="0.2">
      <c r="A40" s="5" t="s">
        <v>21</v>
      </c>
      <c r="B40" s="9" t="s">
        <v>0</v>
      </c>
      <c r="C40" s="5" t="s">
        <v>76</v>
      </c>
      <c r="D40" s="8" t="s">
        <v>77</v>
      </c>
      <c r="E40" s="8" t="s">
        <v>76</v>
      </c>
      <c r="F40" s="8" t="s">
        <v>77</v>
      </c>
      <c r="G40" s="5" t="s">
        <v>36</v>
      </c>
      <c r="H40" s="11" t="s">
        <v>26</v>
      </c>
      <c r="I40" s="11"/>
      <c r="J40" s="6" t="s">
        <v>640</v>
      </c>
      <c r="K40" s="6" t="s">
        <v>120</v>
      </c>
      <c r="L40" s="6" t="s">
        <v>121</v>
      </c>
      <c r="M40" s="33"/>
      <c r="N40" s="7">
        <v>0</v>
      </c>
      <c r="O40" s="2">
        <v>0</v>
      </c>
      <c r="P40" s="2">
        <v>0</v>
      </c>
      <c r="Q40" s="2">
        <v>0</v>
      </c>
      <c r="R40" s="2">
        <v>0</v>
      </c>
      <c r="S40" s="2">
        <v>0</v>
      </c>
      <c r="T40" s="2">
        <v>0</v>
      </c>
      <c r="U40" s="2">
        <v>0</v>
      </c>
      <c r="V40" s="2">
        <v>0</v>
      </c>
      <c r="W40" s="2">
        <v>0</v>
      </c>
      <c r="X40" s="2">
        <v>0</v>
      </c>
      <c r="Y40" s="2"/>
      <c r="Z40" s="32">
        <f t="shared" si="0"/>
        <v>0</v>
      </c>
      <c r="AA40" s="2">
        <v>0</v>
      </c>
      <c r="AB40" s="2">
        <v>0</v>
      </c>
      <c r="AC40" s="2">
        <v>0</v>
      </c>
      <c r="AD40" s="2">
        <v>0</v>
      </c>
      <c r="AE40" s="2">
        <v>0</v>
      </c>
      <c r="AF40" s="2">
        <v>0</v>
      </c>
      <c r="AG40" s="2">
        <v>0</v>
      </c>
      <c r="AH40" s="2">
        <v>0</v>
      </c>
      <c r="AI40" s="2">
        <v>2.7</v>
      </c>
      <c r="AJ40" s="2">
        <v>0</v>
      </c>
      <c r="AK40" s="2">
        <v>0</v>
      </c>
      <c r="AL40" s="2">
        <v>0</v>
      </c>
      <c r="AM40" s="3">
        <f t="shared" si="1"/>
        <v>2.7</v>
      </c>
      <c r="AN40" s="2">
        <v>0</v>
      </c>
      <c r="AO40" s="2">
        <v>0</v>
      </c>
      <c r="AP40" s="2">
        <v>0</v>
      </c>
      <c r="AQ40" s="2">
        <v>0</v>
      </c>
      <c r="AR40" s="2">
        <v>0</v>
      </c>
      <c r="AS40" s="2">
        <v>0</v>
      </c>
      <c r="AT40" s="2">
        <v>0</v>
      </c>
      <c r="AU40" s="2">
        <v>0</v>
      </c>
      <c r="AV40" s="2">
        <v>0</v>
      </c>
      <c r="AW40" s="2">
        <v>0</v>
      </c>
      <c r="AX40" s="2">
        <v>0</v>
      </c>
      <c r="AY40" s="2">
        <v>0</v>
      </c>
      <c r="AZ40" s="3">
        <f t="shared" si="2"/>
        <v>0</v>
      </c>
      <c r="BA40" s="2">
        <v>0</v>
      </c>
      <c r="BB40" s="2">
        <v>0</v>
      </c>
      <c r="BC40" s="2">
        <v>0</v>
      </c>
      <c r="BD40" s="2">
        <v>0</v>
      </c>
      <c r="BE40" s="2">
        <v>0</v>
      </c>
      <c r="BF40" s="2">
        <v>0</v>
      </c>
      <c r="BG40" s="2">
        <v>0</v>
      </c>
      <c r="BH40" s="2">
        <v>0</v>
      </c>
      <c r="BI40" s="2">
        <v>0</v>
      </c>
      <c r="BJ40" s="2">
        <v>0</v>
      </c>
      <c r="BK40" s="2">
        <v>0</v>
      </c>
      <c r="BL40" s="2">
        <v>0</v>
      </c>
      <c r="BM40" s="3">
        <f t="shared" si="3"/>
        <v>0</v>
      </c>
      <c r="BN40" s="2">
        <v>0</v>
      </c>
      <c r="BO40" s="2">
        <v>0</v>
      </c>
      <c r="BP40" s="2">
        <v>0</v>
      </c>
      <c r="BQ40" s="2">
        <v>0</v>
      </c>
      <c r="BR40" s="2">
        <v>0</v>
      </c>
      <c r="BS40" s="2">
        <v>0</v>
      </c>
      <c r="BT40" s="2">
        <v>0</v>
      </c>
      <c r="BU40" s="2">
        <v>0</v>
      </c>
      <c r="BV40" s="2">
        <v>0</v>
      </c>
      <c r="BW40" s="2">
        <v>0</v>
      </c>
      <c r="BX40" s="2">
        <v>0</v>
      </c>
      <c r="BY40" s="2">
        <v>0</v>
      </c>
      <c r="BZ40" s="3">
        <f t="shared" si="4"/>
        <v>0</v>
      </c>
      <c r="CA40" s="30">
        <f t="shared" si="5"/>
        <v>2.7</v>
      </c>
    </row>
    <row r="41" spans="1:79" s="4" customFormat="1" ht="12.95" customHeight="1" x14ac:dyDescent="0.2">
      <c r="A41" s="5" t="s">
        <v>21</v>
      </c>
      <c r="B41" s="9" t="s">
        <v>0</v>
      </c>
      <c r="C41" s="5" t="s">
        <v>76</v>
      </c>
      <c r="D41" s="8" t="s">
        <v>77</v>
      </c>
      <c r="E41" s="8" t="s">
        <v>76</v>
      </c>
      <c r="F41" s="8" t="s">
        <v>77</v>
      </c>
      <c r="G41" s="5" t="s">
        <v>36</v>
      </c>
      <c r="H41" s="11" t="s">
        <v>26</v>
      </c>
      <c r="I41" s="11"/>
      <c r="J41" s="6" t="s">
        <v>638</v>
      </c>
      <c r="K41" s="6" t="s">
        <v>116</v>
      </c>
      <c r="L41" s="6" t="s">
        <v>113</v>
      </c>
      <c r="M41" s="33"/>
      <c r="N41" s="7">
        <v>0</v>
      </c>
      <c r="O41" s="2">
        <v>0</v>
      </c>
      <c r="P41" s="2">
        <v>0</v>
      </c>
      <c r="Q41" s="2">
        <v>0</v>
      </c>
      <c r="R41" s="2">
        <v>0</v>
      </c>
      <c r="S41" s="2">
        <v>0</v>
      </c>
      <c r="T41" s="2">
        <v>0</v>
      </c>
      <c r="U41" s="2">
        <v>0</v>
      </c>
      <c r="V41" s="2">
        <v>0</v>
      </c>
      <c r="W41" s="2">
        <v>0</v>
      </c>
      <c r="X41" s="2">
        <v>0</v>
      </c>
      <c r="Y41" s="2"/>
      <c r="Z41" s="32">
        <f t="shared" si="0"/>
        <v>0</v>
      </c>
      <c r="AA41" s="2">
        <v>0</v>
      </c>
      <c r="AB41" s="2">
        <v>0</v>
      </c>
      <c r="AC41" s="2">
        <v>0</v>
      </c>
      <c r="AD41" s="2">
        <v>0</v>
      </c>
      <c r="AE41" s="2">
        <v>0</v>
      </c>
      <c r="AF41" s="2">
        <v>0</v>
      </c>
      <c r="AG41" s="2">
        <v>0</v>
      </c>
      <c r="AH41" s="2">
        <v>0</v>
      </c>
      <c r="AI41" s="2">
        <v>2.4</v>
      </c>
      <c r="AJ41" s="2">
        <v>0</v>
      </c>
      <c r="AK41" s="2">
        <v>0</v>
      </c>
      <c r="AL41" s="2">
        <v>0</v>
      </c>
      <c r="AM41" s="3">
        <f t="shared" si="1"/>
        <v>2.4</v>
      </c>
      <c r="AN41" s="2">
        <v>0</v>
      </c>
      <c r="AO41" s="2">
        <v>0</v>
      </c>
      <c r="AP41" s="2">
        <v>0</v>
      </c>
      <c r="AQ41" s="2">
        <v>0</v>
      </c>
      <c r="AR41" s="2">
        <v>0</v>
      </c>
      <c r="AS41" s="2">
        <v>0</v>
      </c>
      <c r="AT41" s="2">
        <v>0</v>
      </c>
      <c r="AU41" s="2">
        <v>0</v>
      </c>
      <c r="AV41" s="2">
        <v>0</v>
      </c>
      <c r="AW41" s="2">
        <v>0</v>
      </c>
      <c r="AX41" s="2">
        <v>0</v>
      </c>
      <c r="AY41" s="2">
        <v>0</v>
      </c>
      <c r="AZ41" s="3">
        <f t="shared" si="2"/>
        <v>0</v>
      </c>
      <c r="BA41" s="2">
        <v>0</v>
      </c>
      <c r="BB41" s="2">
        <v>0</v>
      </c>
      <c r="BC41" s="2">
        <v>0</v>
      </c>
      <c r="BD41" s="2">
        <v>0</v>
      </c>
      <c r="BE41" s="2">
        <v>0</v>
      </c>
      <c r="BF41" s="2">
        <v>0</v>
      </c>
      <c r="BG41" s="2">
        <v>0</v>
      </c>
      <c r="BH41" s="2">
        <v>0</v>
      </c>
      <c r="BI41" s="2">
        <v>0</v>
      </c>
      <c r="BJ41" s="2">
        <v>0</v>
      </c>
      <c r="BK41" s="2">
        <v>0</v>
      </c>
      <c r="BL41" s="2">
        <v>0</v>
      </c>
      <c r="BM41" s="3">
        <f t="shared" si="3"/>
        <v>0</v>
      </c>
      <c r="BN41" s="2">
        <v>0</v>
      </c>
      <c r="BO41" s="2">
        <v>0</v>
      </c>
      <c r="BP41" s="2">
        <v>0</v>
      </c>
      <c r="BQ41" s="2">
        <v>0</v>
      </c>
      <c r="BR41" s="2">
        <v>0</v>
      </c>
      <c r="BS41" s="2">
        <v>0</v>
      </c>
      <c r="BT41" s="2">
        <v>0</v>
      </c>
      <c r="BU41" s="2">
        <v>0</v>
      </c>
      <c r="BV41" s="2">
        <v>0</v>
      </c>
      <c r="BW41" s="2">
        <v>0</v>
      </c>
      <c r="BX41" s="2">
        <v>0</v>
      </c>
      <c r="BY41" s="2">
        <v>0</v>
      </c>
      <c r="BZ41" s="3">
        <f t="shared" si="4"/>
        <v>0</v>
      </c>
      <c r="CA41" s="30">
        <f t="shared" si="5"/>
        <v>2.4</v>
      </c>
    </row>
    <row r="42" spans="1:79" s="4" customFormat="1" ht="12.95" customHeight="1" x14ac:dyDescent="0.2">
      <c r="A42" s="5" t="s">
        <v>21</v>
      </c>
      <c r="B42" s="9" t="s">
        <v>0</v>
      </c>
      <c r="C42" s="5" t="s">
        <v>76</v>
      </c>
      <c r="D42" s="8" t="s">
        <v>77</v>
      </c>
      <c r="E42" s="8" t="s">
        <v>76</v>
      </c>
      <c r="F42" s="8" t="s">
        <v>77</v>
      </c>
      <c r="G42" s="5" t="s">
        <v>36</v>
      </c>
      <c r="H42" s="11" t="s">
        <v>26</v>
      </c>
      <c r="I42" s="11"/>
      <c r="J42" s="6" t="s">
        <v>636</v>
      </c>
      <c r="K42" s="6" t="s">
        <v>114</v>
      </c>
      <c r="L42" s="6" t="s">
        <v>113</v>
      </c>
      <c r="M42" s="33"/>
      <c r="N42" s="7">
        <v>0</v>
      </c>
      <c r="O42" s="2">
        <v>0</v>
      </c>
      <c r="P42" s="2">
        <v>0</v>
      </c>
      <c r="Q42" s="2">
        <v>0</v>
      </c>
      <c r="R42" s="2">
        <v>0</v>
      </c>
      <c r="S42" s="2">
        <v>0</v>
      </c>
      <c r="T42" s="2">
        <v>0</v>
      </c>
      <c r="U42" s="2">
        <v>0</v>
      </c>
      <c r="V42" s="2">
        <v>0</v>
      </c>
      <c r="W42" s="2">
        <v>0</v>
      </c>
      <c r="X42" s="2">
        <v>0</v>
      </c>
      <c r="Y42" s="2"/>
      <c r="Z42" s="32">
        <f t="shared" si="0"/>
        <v>0</v>
      </c>
      <c r="AA42" s="2">
        <v>0</v>
      </c>
      <c r="AB42" s="2">
        <v>0</v>
      </c>
      <c r="AC42" s="2">
        <v>0</v>
      </c>
      <c r="AD42" s="2">
        <v>0</v>
      </c>
      <c r="AE42" s="2">
        <v>0</v>
      </c>
      <c r="AF42" s="2">
        <v>0</v>
      </c>
      <c r="AG42" s="2">
        <v>0</v>
      </c>
      <c r="AH42" s="2">
        <v>0</v>
      </c>
      <c r="AI42" s="2">
        <v>2.2000000000000002</v>
      </c>
      <c r="AJ42" s="2">
        <v>0</v>
      </c>
      <c r="AK42" s="2">
        <v>0</v>
      </c>
      <c r="AL42" s="2">
        <v>0</v>
      </c>
      <c r="AM42" s="3">
        <f t="shared" si="1"/>
        <v>2.2000000000000002</v>
      </c>
      <c r="AN42" s="2">
        <v>0</v>
      </c>
      <c r="AO42" s="2">
        <v>0</v>
      </c>
      <c r="AP42" s="2">
        <v>0</v>
      </c>
      <c r="AQ42" s="2">
        <v>0</v>
      </c>
      <c r="AR42" s="2">
        <v>0</v>
      </c>
      <c r="AS42" s="2">
        <v>0</v>
      </c>
      <c r="AT42" s="2">
        <v>0</v>
      </c>
      <c r="AU42" s="2">
        <v>0</v>
      </c>
      <c r="AV42" s="2">
        <v>0</v>
      </c>
      <c r="AW42" s="2">
        <v>0</v>
      </c>
      <c r="AX42" s="2">
        <v>0</v>
      </c>
      <c r="AY42" s="2">
        <v>0</v>
      </c>
      <c r="AZ42" s="3">
        <f t="shared" si="2"/>
        <v>0</v>
      </c>
      <c r="BA42" s="2">
        <v>0</v>
      </c>
      <c r="BB42" s="2">
        <v>0</v>
      </c>
      <c r="BC42" s="2">
        <v>0</v>
      </c>
      <c r="BD42" s="2">
        <v>0</v>
      </c>
      <c r="BE42" s="2">
        <v>0</v>
      </c>
      <c r="BF42" s="2">
        <v>0</v>
      </c>
      <c r="BG42" s="2">
        <v>0</v>
      </c>
      <c r="BH42" s="2">
        <v>0</v>
      </c>
      <c r="BI42" s="2">
        <v>0</v>
      </c>
      <c r="BJ42" s="2">
        <v>0</v>
      </c>
      <c r="BK42" s="2">
        <v>0</v>
      </c>
      <c r="BL42" s="2">
        <v>0</v>
      </c>
      <c r="BM42" s="3">
        <f t="shared" si="3"/>
        <v>0</v>
      </c>
      <c r="BN42" s="2">
        <v>0</v>
      </c>
      <c r="BO42" s="2">
        <v>0</v>
      </c>
      <c r="BP42" s="2">
        <v>0</v>
      </c>
      <c r="BQ42" s="2">
        <v>0</v>
      </c>
      <c r="BR42" s="2">
        <v>0</v>
      </c>
      <c r="BS42" s="2">
        <v>0</v>
      </c>
      <c r="BT42" s="2">
        <v>0</v>
      </c>
      <c r="BU42" s="2">
        <v>0</v>
      </c>
      <c r="BV42" s="2">
        <v>0</v>
      </c>
      <c r="BW42" s="2">
        <v>0</v>
      </c>
      <c r="BX42" s="2">
        <v>0</v>
      </c>
      <c r="BY42" s="2">
        <v>0</v>
      </c>
      <c r="BZ42" s="3">
        <f t="shared" si="4"/>
        <v>0</v>
      </c>
      <c r="CA42" s="30">
        <f t="shared" si="5"/>
        <v>2.2000000000000002</v>
      </c>
    </row>
    <row r="43" spans="1:79" s="4" customFormat="1" ht="12.95" customHeight="1" x14ac:dyDescent="0.2">
      <c r="A43" s="5" t="s">
        <v>21</v>
      </c>
      <c r="B43" s="9" t="s">
        <v>0</v>
      </c>
      <c r="C43" s="5" t="s">
        <v>70</v>
      </c>
      <c r="D43" s="8" t="s">
        <v>71</v>
      </c>
      <c r="E43" s="8" t="s">
        <v>70</v>
      </c>
      <c r="F43" s="8" t="s">
        <v>71</v>
      </c>
      <c r="G43" s="5" t="s">
        <v>36</v>
      </c>
      <c r="H43" s="11" t="s">
        <v>26</v>
      </c>
      <c r="I43" s="11"/>
      <c r="J43" s="6" t="s">
        <v>633</v>
      </c>
      <c r="K43" s="6" t="s">
        <v>72</v>
      </c>
      <c r="L43" s="6" t="s">
        <v>73</v>
      </c>
      <c r="M43" s="33"/>
      <c r="N43" s="7"/>
      <c r="O43" s="2"/>
      <c r="P43" s="2"/>
      <c r="Q43" s="2"/>
      <c r="R43" s="2"/>
      <c r="S43" s="2"/>
      <c r="T43" s="2"/>
      <c r="U43" s="2"/>
      <c r="V43" s="2"/>
      <c r="W43" s="2"/>
      <c r="X43" s="2"/>
      <c r="Y43" s="2"/>
      <c r="Z43" s="32">
        <f t="shared" si="0"/>
        <v>0</v>
      </c>
      <c r="AA43" s="2"/>
      <c r="AB43" s="2"/>
      <c r="AC43" s="2"/>
      <c r="AD43" s="2"/>
      <c r="AE43" s="2"/>
      <c r="AF43" s="2"/>
      <c r="AG43" s="2">
        <v>1.59</v>
      </c>
      <c r="AH43" s="2"/>
      <c r="AI43" s="2"/>
      <c r="AJ43" s="2"/>
      <c r="AK43" s="2"/>
      <c r="AL43" s="2"/>
      <c r="AM43" s="3">
        <f t="shared" si="1"/>
        <v>1.59</v>
      </c>
      <c r="AN43" s="2"/>
      <c r="AO43" s="2"/>
      <c r="AP43" s="2"/>
      <c r="AQ43" s="2"/>
      <c r="AR43" s="2"/>
      <c r="AS43" s="2"/>
      <c r="AT43" s="2"/>
      <c r="AU43" s="2"/>
      <c r="AV43" s="2"/>
      <c r="AW43" s="2"/>
      <c r="AX43" s="2"/>
      <c r="AY43" s="2"/>
      <c r="AZ43" s="3">
        <f t="shared" si="2"/>
        <v>0</v>
      </c>
      <c r="BA43" s="2"/>
      <c r="BB43" s="2"/>
      <c r="BC43" s="2"/>
      <c r="BD43" s="2"/>
      <c r="BE43" s="2"/>
      <c r="BF43" s="2"/>
      <c r="BG43" s="2"/>
      <c r="BH43" s="2"/>
      <c r="BI43" s="2"/>
      <c r="BJ43" s="2"/>
      <c r="BK43" s="2"/>
      <c r="BL43" s="2"/>
      <c r="BM43" s="3">
        <f t="shared" si="3"/>
        <v>0</v>
      </c>
      <c r="BN43" s="2"/>
      <c r="BO43" s="2"/>
      <c r="BP43" s="2"/>
      <c r="BQ43" s="2"/>
      <c r="BR43" s="2"/>
      <c r="BS43" s="2"/>
      <c r="BT43" s="2"/>
      <c r="BU43" s="2"/>
      <c r="BV43" s="2"/>
      <c r="BW43" s="2"/>
      <c r="BX43" s="2"/>
      <c r="BY43" s="2"/>
      <c r="BZ43" s="3">
        <f t="shared" si="4"/>
        <v>0</v>
      </c>
      <c r="CA43" s="30">
        <f t="shared" si="5"/>
        <v>1.59</v>
      </c>
    </row>
    <row r="44" spans="1:79" s="4" customFormat="1" ht="12.95" customHeight="1" x14ac:dyDescent="0.2">
      <c r="A44" s="5" t="s">
        <v>21</v>
      </c>
      <c r="B44" s="9" t="s">
        <v>0</v>
      </c>
      <c r="C44" s="5" t="s">
        <v>148</v>
      </c>
      <c r="D44" s="8" t="s">
        <v>149</v>
      </c>
      <c r="E44" s="8" t="s">
        <v>148</v>
      </c>
      <c r="F44" s="8" t="s">
        <v>149</v>
      </c>
      <c r="G44" s="5" t="s">
        <v>36</v>
      </c>
      <c r="H44" s="11" t="s">
        <v>26</v>
      </c>
      <c r="I44" s="11"/>
      <c r="J44" s="6" t="s">
        <v>887</v>
      </c>
      <c r="K44" s="6" t="s">
        <v>888</v>
      </c>
      <c r="L44" s="6" t="s">
        <v>151</v>
      </c>
      <c r="M44" s="33"/>
      <c r="N44" s="7"/>
      <c r="O44" s="2"/>
      <c r="P44" s="2"/>
      <c r="Q44" s="2"/>
      <c r="R44" s="2"/>
      <c r="S44" s="2"/>
      <c r="T44" s="2"/>
      <c r="U44" s="2"/>
      <c r="V44" s="2"/>
      <c r="W44" s="2"/>
      <c r="X44" s="2"/>
      <c r="Y44" s="2"/>
      <c r="Z44" s="32">
        <f t="shared" si="0"/>
        <v>0</v>
      </c>
      <c r="AA44" s="2"/>
      <c r="AB44" s="2"/>
      <c r="AC44" s="2"/>
      <c r="AD44" s="2"/>
      <c r="AE44" s="2"/>
      <c r="AF44" s="2">
        <v>1.5</v>
      </c>
      <c r="AG44" s="2"/>
      <c r="AH44" s="2"/>
      <c r="AI44" s="2"/>
      <c r="AJ44" s="2"/>
      <c r="AK44" s="2"/>
      <c r="AL44" s="2"/>
      <c r="AM44" s="3">
        <f t="shared" si="1"/>
        <v>1.5</v>
      </c>
      <c r="AN44" s="2"/>
      <c r="AO44" s="2"/>
      <c r="AP44" s="2"/>
      <c r="AQ44" s="2"/>
      <c r="AR44" s="2"/>
      <c r="AS44" s="2"/>
      <c r="AT44" s="2"/>
      <c r="AU44" s="2"/>
      <c r="AV44" s="2"/>
      <c r="AW44" s="2"/>
      <c r="AX44" s="2"/>
      <c r="AY44" s="2"/>
      <c r="AZ44" s="3">
        <f t="shared" si="2"/>
        <v>0</v>
      </c>
      <c r="BA44" s="2"/>
      <c r="BB44" s="2"/>
      <c r="BC44" s="2"/>
      <c r="BD44" s="2"/>
      <c r="BE44" s="2"/>
      <c r="BF44" s="2"/>
      <c r="BG44" s="2"/>
      <c r="BH44" s="2"/>
      <c r="BI44" s="2"/>
      <c r="BJ44" s="2"/>
      <c r="BK44" s="2"/>
      <c r="BL44" s="2"/>
      <c r="BM44" s="3">
        <f t="shared" si="3"/>
        <v>0</v>
      </c>
      <c r="BN44" s="2"/>
      <c r="BO44" s="2"/>
      <c r="BP44" s="2"/>
      <c r="BQ44" s="2"/>
      <c r="BR44" s="2"/>
      <c r="BS44" s="2"/>
      <c r="BT44" s="2"/>
      <c r="BU44" s="2"/>
      <c r="BV44" s="2"/>
      <c r="BW44" s="2"/>
      <c r="BX44" s="2"/>
      <c r="BY44" s="2"/>
      <c r="BZ44" s="3">
        <f t="shared" si="4"/>
        <v>0</v>
      </c>
      <c r="CA44" s="30">
        <f t="shared" si="5"/>
        <v>1.5</v>
      </c>
    </row>
    <row r="45" spans="1:79" s="4" customFormat="1" ht="12.95" customHeight="1" x14ac:dyDescent="0.2">
      <c r="A45" s="5" t="s">
        <v>21</v>
      </c>
      <c r="B45" s="9" t="s">
        <v>1</v>
      </c>
      <c r="C45" s="5" t="s">
        <v>22</v>
      </c>
      <c r="D45" s="8" t="s">
        <v>583</v>
      </c>
      <c r="E45" s="8" t="s">
        <v>22</v>
      </c>
      <c r="F45" s="8" t="s">
        <v>583</v>
      </c>
      <c r="G45" s="5" t="s">
        <v>23</v>
      </c>
      <c r="H45" s="11" t="s">
        <v>26</v>
      </c>
      <c r="I45" s="11"/>
      <c r="J45" s="6" t="s">
        <v>582</v>
      </c>
      <c r="K45" s="6" t="s">
        <v>46</v>
      </c>
      <c r="L45" s="6" t="s">
        <v>584</v>
      </c>
      <c r="M45" s="33"/>
      <c r="N45" s="7"/>
      <c r="O45" s="2"/>
      <c r="P45" s="2"/>
      <c r="Q45" s="2"/>
      <c r="R45" s="2"/>
      <c r="S45" s="2"/>
      <c r="T45" s="2"/>
      <c r="U45" s="2"/>
      <c r="V45" s="2"/>
      <c r="W45" s="2"/>
      <c r="X45" s="2"/>
      <c r="Y45" s="2">
        <v>50</v>
      </c>
      <c r="Z45" s="32">
        <f t="shared" si="0"/>
        <v>50</v>
      </c>
      <c r="AA45" s="2">
        <v>0</v>
      </c>
      <c r="AB45" s="2">
        <v>634</v>
      </c>
      <c r="AC45" s="2"/>
      <c r="AD45" s="2"/>
      <c r="AE45" s="2"/>
      <c r="AF45" s="2"/>
      <c r="AG45" s="2"/>
      <c r="AH45" s="2">
        <v>0</v>
      </c>
      <c r="AI45" s="2">
        <v>0</v>
      </c>
      <c r="AJ45" s="2">
        <v>0</v>
      </c>
      <c r="AK45" s="2">
        <v>0</v>
      </c>
      <c r="AL45" s="2">
        <v>0</v>
      </c>
      <c r="AM45" s="3">
        <f t="shared" si="1"/>
        <v>634</v>
      </c>
      <c r="AN45" s="2">
        <v>0</v>
      </c>
      <c r="AO45" s="2">
        <v>57</v>
      </c>
      <c r="AP45" s="2">
        <v>0</v>
      </c>
      <c r="AQ45" s="2">
        <v>0</v>
      </c>
      <c r="AR45" s="2">
        <v>0</v>
      </c>
      <c r="AS45" s="2">
        <v>0</v>
      </c>
      <c r="AT45" s="2">
        <v>0</v>
      </c>
      <c r="AU45" s="2">
        <v>0</v>
      </c>
      <c r="AV45" s="2">
        <v>0</v>
      </c>
      <c r="AW45" s="2">
        <v>0</v>
      </c>
      <c r="AX45" s="2">
        <v>0</v>
      </c>
      <c r="AY45" s="2">
        <v>0</v>
      </c>
      <c r="AZ45" s="3">
        <f t="shared" si="2"/>
        <v>57</v>
      </c>
      <c r="BA45" s="2"/>
      <c r="BB45" s="2"/>
      <c r="BC45" s="2"/>
      <c r="BD45" s="2"/>
      <c r="BE45" s="2"/>
      <c r="BF45" s="2"/>
      <c r="BG45" s="2"/>
      <c r="BH45" s="2"/>
      <c r="BI45" s="2"/>
      <c r="BJ45" s="2"/>
      <c r="BK45" s="2"/>
      <c r="BL45" s="2"/>
      <c r="BM45" s="3">
        <f t="shared" si="3"/>
        <v>0</v>
      </c>
      <c r="BN45" s="2"/>
      <c r="BO45" s="2"/>
      <c r="BP45" s="2"/>
      <c r="BQ45" s="2"/>
      <c r="BR45" s="2"/>
      <c r="BS45" s="2"/>
      <c r="BT45" s="2"/>
      <c r="BU45" s="2"/>
      <c r="BV45" s="2"/>
      <c r="BW45" s="2"/>
      <c r="BX45" s="2"/>
      <c r="BY45" s="2"/>
      <c r="BZ45" s="3">
        <f t="shared" si="4"/>
        <v>0</v>
      </c>
      <c r="CA45" s="30">
        <f t="shared" si="5"/>
        <v>741</v>
      </c>
    </row>
    <row r="46" spans="1:79" s="4" customFormat="1" ht="12.95" customHeight="1" x14ac:dyDescent="0.2">
      <c r="A46" s="5" t="s">
        <v>21</v>
      </c>
      <c r="B46" s="9" t="s">
        <v>1</v>
      </c>
      <c r="C46" s="5" t="s">
        <v>25</v>
      </c>
      <c r="D46" s="8" t="s">
        <v>250</v>
      </c>
      <c r="E46" s="8" t="s">
        <v>25</v>
      </c>
      <c r="F46" s="8" t="s">
        <v>250</v>
      </c>
      <c r="G46" s="5" t="s">
        <v>23</v>
      </c>
      <c r="H46" s="11" t="s">
        <v>26</v>
      </c>
      <c r="I46" s="11"/>
      <c r="J46" s="6" t="s">
        <v>255</v>
      </c>
      <c r="K46" s="6" t="s">
        <v>624</v>
      </c>
      <c r="L46" s="6" t="s">
        <v>625</v>
      </c>
      <c r="M46" s="33"/>
      <c r="N46" s="7"/>
      <c r="O46" s="2"/>
      <c r="P46" s="2"/>
      <c r="Q46" s="2"/>
      <c r="R46" s="2"/>
      <c r="S46" s="2"/>
      <c r="T46" s="2"/>
      <c r="U46" s="2"/>
      <c r="V46" s="2"/>
      <c r="W46" s="2"/>
      <c r="X46" s="2">
        <v>297</v>
      </c>
      <c r="Y46" s="2"/>
      <c r="Z46" s="32">
        <f t="shared" si="0"/>
        <v>297</v>
      </c>
      <c r="AA46" s="2"/>
      <c r="AB46" s="2"/>
      <c r="AC46" s="2"/>
      <c r="AD46" s="2"/>
      <c r="AE46" s="2"/>
      <c r="AF46" s="2"/>
      <c r="AG46" s="2"/>
      <c r="AH46" s="2"/>
      <c r="AI46" s="2"/>
      <c r="AJ46" s="2"/>
      <c r="AK46" s="2"/>
      <c r="AL46" s="2"/>
      <c r="AM46" s="3">
        <f t="shared" si="1"/>
        <v>0</v>
      </c>
      <c r="AN46" s="2"/>
      <c r="AO46" s="2"/>
      <c r="AP46" s="2"/>
      <c r="AQ46" s="2"/>
      <c r="AR46" s="2"/>
      <c r="AS46" s="2"/>
      <c r="AT46" s="2"/>
      <c r="AU46" s="2"/>
      <c r="AV46" s="2"/>
      <c r="AW46" s="2"/>
      <c r="AX46" s="2"/>
      <c r="AY46" s="2">
        <v>120</v>
      </c>
      <c r="AZ46" s="3">
        <f t="shared" si="2"/>
        <v>120</v>
      </c>
      <c r="BA46" s="2"/>
      <c r="BB46" s="2"/>
      <c r="BC46" s="2"/>
      <c r="BD46" s="2"/>
      <c r="BE46" s="2"/>
      <c r="BF46" s="2"/>
      <c r="BG46" s="2"/>
      <c r="BH46" s="2"/>
      <c r="BI46" s="2"/>
      <c r="BJ46" s="2"/>
      <c r="BK46" s="2"/>
      <c r="BL46" s="2">
        <v>203</v>
      </c>
      <c r="BM46" s="3">
        <f t="shared" si="3"/>
        <v>203</v>
      </c>
      <c r="BN46" s="2"/>
      <c r="BO46" s="2"/>
      <c r="BP46" s="2"/>
      <c r="BQ46" s="2"/>
      <c r="BR46" s="2"/>
      <c r="BS46" s="2"/>
      <c r="BT46" s="2"/>
      <c r="BU46" s="2"/>
      <c r="BV46" s="2"/>
      <c r="BW46" s="2"/>
      <c r="BX46" s="2"/>
      <c r="BY46" s="2"/>
      <c r="BZ46" s="3">
        <f t="shared" si="4"/>
        <v>0</v>
      </c>
      <c r="CA46" s="30">
        <f t="shared" si="5"/>
        <v>620</v>
      </c>
    </row>
    <row r="47" spans="1:79" s="4" customFormat="1" ht="12.95" customHeight="1" x14ac:dyDescent="0.2">
      <c r="A47" s="5" t="s">
        <v>21</v>
      </c>
      <c r="B47" s="9" t="s">
        <v>1</v>
      </c>
      <c r="C47" s="5" t="s">
        <v>25</v>
      </c>
      <c r="D47" s="8" t="s">
        <v>250</v>
      </c>
      <c r="E47" s="8" t="s">
        <v>25</v>
      </c>
      <c r="F47" s="8" t="s">
        <v>250</v>
      </c>
      <c r="G47" s="5" t="s">
        <v>23</v>
      </c>
      <c r="H47" s="11" t="s">
        <v>26</v>
      </c>
      <c r="I47" s="11"/>
      <c r="J47" s="6" t="s">
        <v>995</v>
      </c>
      <c r="K47" s="6" t="s">
        <v>253</v>
      </c>
      <c r="L47" s="6" t="s">
        <v>254</v>
      </c>
      <c r="M47" s="33"/>
      <c r="N47" s="7"/>
      <c r="O47" s="2"/>
      <c r="P47" s="2"/>
      <c r="Q47" s="2"/>
      <c r="R47" s="2"/>
      <c r="S47" s="2"/>
      <c r="T47" s="2"/>
      <c r="U47" s="2"/>
      <c r="V47" s="2"/>
      <c r="W47" s="2">
        <v>127.5</v>
      </c>
      <c r="X47" s="2"/>
      <c r="Y47" s="2"/>
      <c r="Z47" s="32">
        <f t="shared" si="0"/>
        <v>127.5</v>
      </c>
      <c r="AA47" s="2"/>
      <c r="AB47" s="2"/>
      <c r="AC47" s="2"/>
      <c r="AD47" s="2"/>
      <c r="AE47" s="2"/>
      <c r="AF47" s="2"/>
      <c r="AG47" s="2"/>
      <c r="AH47" s="2"/>
      <c r="AI47" s="2"/>
      <c r="AJ47" s="2"/>
      <c r="AK47" s="2"/>
      <c r="AL47" s="2"/>
      <c r="AM47" s="3">
        <f t="shared" si="1"/>
        <v>0</v>
      </c>
      <c r="AN47" s="2"/>
      <c r="AO47" s="2"/>
      <c r="AP47" s="2"/>
      <c r="AQ47" s="2"/>
      <c r="AR47" s="2"/>
      <c r="AS47" s="2"/>
      <c r="AT47" s="2"/>
      <c r="AU47" s="2"/>
      <c r="AV47" s="2">
        <v>82</v>
      </c>
      <c r="AW47" s="2"/>
      <c r="AX47" s="2"/>
      <c r="AY47" s="2"/>
      <c r="AZ47" s="3">
        <f t="shared" si="2"/>
        <v>82</v>
      </c>
      <c r="BA47" s="2"/>
      <c r="BB47" s="2"/>
      <c r="BC47" s="2"/>
      <c r="BD47" s="2"/>
      <c r="BE47" s="2"/>
      <c r="BF47" s="2"/>
      <c r="BG47" s="2"/>
      <c r="BH47" s="2"/>
      <c r="BI47" s="2">
        <v>6.5000000000000002E-2</v>
      </c>
      <c r="BJ47" s="2"/>
      <c r="BK47" s="2"/>
      <c r="BL47" s="2"/>
      <c r="BM47" s="3">
        <f t="shared" si="3"/>
        <v>6.5000000000000002E-2</v>
      </c>
      <c r="BN47" s="2"/>
      <c r="BO47" s="2"/>
      <c r="BP47" s="2"/>
      <c r="BQ47" s="2"/>
      <c r="BR47" s="2"/>
      <c r="BS47" s="2"/>
      <c r="BT47" s="2"/>
      <c r="BU47" s="2"/>
      <c r="BV47" s="2">
        <v>127.8</v>
      </c>
      <c r="BW47" s="2"/>
      <c r="BX47" s="2"/>
      <c r="BY47" s="2"/>
      <c r="BZ47" s="3">
        <f t="shared" si="4"/>
        <v>127.8</v>
      </c>
      <c r="CA47" s="30">
        <f t="shared" si="5"/>
        <v>337.36500000000001</v>
      </c>
    </row>
    <row r="48" spans="1:79" s="4" customFormat="1" ht="12.95" customHeight="1" x14ac:dyDescent="0.2">
      <c r="A48" s="5" t="s">
        <v>21</v>
      </c>
      <c r="B48" s="9" t="s">
        <v>1</v>
      </c>
      <c r="C48" s="5" t="s">
        <v>22</v>
      </c>
      <c r="D48" s="8" t="s">
        <v>585</v>
      </c>
      <c r="E48" s="8" t="s">
        <v>22</v>
      </c>
      <c r="F48" s="8" t="s">
        <v>585</v>
      </c>
      <c r="G48" s="5" t="s">
        <v>23</v>
      </c>
      <c r="H48" s="11" t="s">
        <v>26</v>
      </c>
      <c r="I48" s="11"/>
      <c r="J48" s="6" t="s">
        <v>586</v>
      </c>
      <c r="K48" s="6" t="s">
        <v>50</v>
      </c>
      <c r="L48" s="6" t="s">
        <v>587</v>
      </c>
      <c r="M48" s="33"/>
      <c r="N48" s="7"/>
      <c r="O48" s="2"/>
      <c r="P48" s="2"/>
      <c r="Q48" s="2"/>
      <c r="R48" s="2"/>
      <c r="S48" s="2"/>
      <c r="T48" s="2"/>
      <c r="U48" s="2"/>
      <c r="V48" s="2"/>
      <c r="W48" s="2"/>
      <c r="X48" s="2"/>
      <c r="Y48" s="2">
        <v>94.416799999999995</v>
      </c>
      <c r="Z48" s="32">
        <f t="shared" si="0"/>
        <v>94.416799999999995</v>
      </c>
      <c r="AA48" s="2"/>
      <c r="AB48" s="2"/>
      <c r="AC48" s="2"/>
      <c r="AD48" s="2"/>
      <c r="AE48" s="2"/>
      <c r="AF48" s="2"/>
      <c r="AG48" s="2"/>
      <c r="AH48" s="2"/>
      <c r="AI48" s="2"/>
      <c r="AJ48" s="2"/>
      <c r="AK48" s="2"/>
      <c r="AL48" s="2"/>
      <c r="AM48" s="3">
        <f t="shared" si="1"/>
        <v>0</v>
      </c>
      <c r="AN48" s="2"/>
      <c r="AO48" s="2"/>
      <c r="AP48" s="2"/>
      <c r="AQ48" s="2"/>
      <c r="AR48" s="2">
        <v>0</v>
      </c>
      <c r="AS48" s="2">
        <v>0</v>
      </c>
      <c r="AT48" s="2">
        <v>0</v>
      </c>
      <c r="AU48" s="2">
        <v>0</v>
      </c>
      <c r="AV48" s="2">
        <v>0</v>
      </c>
      <c r="AW48" s="2">
        <v>0</v>
      </c>
      <c r="AX48" s="2">
        <v>0</v>
      </c>
      <c r="AY48" s="2">
        <v>0</v>
      </c>
      <c r="AZ48" s="3">
        <f t="shared" si="2"/>
        <v>0</v>
      </c>
      <c r="BA48" s="2"/>
      <c r="BB48" s="2"/>
      <c r="BC48" s="2"/>
      <c r="BD48" s="2"/>
      <c r="BE48" s="2"/>
      <c r="BF48" s="2"/>
      <c r="BG48" s="2"/>
      <c r="BH48" s="2"/>
      <c r="BI48" s="2"/>
      <c r="BJ48" s="2"/>
      <c r="BK48" s="2"/>
      <c r="BL48" s="2"/>
      <c r="BM48" s="3">
        <f t="shared" si="3"/>
        <v>0</v>
      </c>
      <c r="BN48" s="2"/>
      <c r="BO48" s="2"/>
      <c r="BP48" s="2"/>
      <c r="BQ48" s="2"/>
      <c r="BR48" s="2"/>
      <c r="BS48" s="2"/>
      <c r="BT48" s="2"/>
      <c r="BU48" s="2"/>
      <c r="BV48" s="2"/>
      <c r="BW48" s="2"/>
      <c r="BX48" s="2"/>
      <c r="BY48" s="2">
        <v>110.4</v>
      </c>
      <c r="BZ48" s="3">
        <f t="shared" si="4"/>
        <v>110.4</v>
      </c>
      <c r="CA48" s="30">
        <f t="shared" si="5"/>
        <v>204.8168</v>
      </c>
    </row>
    <row r="49" spans="1:79" s="4" customFormat="1" ht="12.95" customHeight="1" x14ac:dyDescent="0.2">
      <c r="A49" s="5" t="s">
        <v>21</v>
      </c>
      <c r="B49" s="9" t="s">
        <v>1</v>
      </c>
      <c r="C49" s="5" t="s">
        <v>25</v>
      </c>
      <c r="D49" s="8" t="s">
        <v>962</v>
      </c>
      <c r="E49" s="8" t="s">
        <v>25</v>
      </c>
      <c r="F49" s="8" t="s">
        <v>962</v>
      </c>
      <c r="G49" s="5" t="s">
        <v>23</v>
      </c>
      <c r="H49" s="11" t="s">
        <v>26</v>
      </c>
      <c r="I49" s="11"/>
      <c r="J49" s="6" t="s">
        <v>1006</v>
      </c>
      <c r="K49" s="6" t="s">
        <v>897</v>
      </c>
      <c r="L49" s="6" t="s">
        <v>415</v>
      </c>
      <c r="M49" s="33"/>
      <c r="N49" s="7"/>
      <c r="O49" s="2"/>
      <c r="P49" s="2"/>
      <c r="Q49" s="2"/>
      <c r="R49" s="2"/>
      <c r="S49" s="2"/>
      <c r="T49" s="2"/>
      <c r="U49" s="2"/>
      <c r="V49" s="2"/>
      <c r="W49" s="2"/>
      <c r="X49" s="2"/>
      <c r="Y49" s="2"/>
      <c r="Z49" s="32">
        <f t="shared" si="0"/>
        <v>0</v>
      </c>
      <c r="AA49" s="2"/>
      <c r="AB49" s="2"/>
      <c r="AC49" s="2"/>
      <c r="AD49" s="2"/>
      <c r="AE49" s="2"/>
      <c r="AF49" s="2"/>
      <c r="AG49" s="2"/>
      <c r="AH49" s="2"/>
      <c r="AI49" s="2"/>
      <c r="AJ49" s="2"/>
      <c r="AK49" s="2"/>
      <c r="AL49" s="2"/>
      <c r="AM49" s="3">
        <f t="shared" si="1"/>
        <v>0</v>
      </c>
      <c r="AN49" s="2"/>
      <c r="AO49" s="2"/>
      <c r="AP49" s="2"/>
      <c r="AQ49" s="2"/>
      <c r="AR49" s="2"/>
      <c r="AS49" s="2"/>
      <c r="AT49" s="2"/>
      <c r="AU49" s="2"/>
      <c r="AV49" s="2"/>
      <c r="AW49" s="2"/>
      <c r="AX49" s="2"/>
      <c r="AY49" s="2"/>
      <c r="AZ49" s="3">
        <f t="shared" si="2"/>
        <v>0</v>
      </c>
      <c r="BA49" s="2"/>
      <c r="BB49" s="2"/>
      <c r="BC49" s="2"/>
      <c r="BD49" s="2"/>
      <c r="BE49" s="2"/>
      <c r="BF49" s="2"/>
      <c r="BG49" s="2"/>
      <c r="BH49" s="2"/>
      <c r="BI49" s="2"/>
      <c r="BJ49" s="2"/>
      <c r="BK49" s="2">
        <v>108</v>
      </c>
      <c r="BL49" s="2"/>
      <c r="BM49" s="3">
        <f t="shared" si="3"/>
        <v>108</v>
      </c>
      <c r="BN49" s="2"/>
      <c r="BO49" s="2"/>
      <c r="BP49" s="2"/>
      <c r="BQ49" s="2"/>
      <c r="BR49" s="2"/>
      <c r="BS49" s="2"/>
      <c r="BT49" s="2"/>
      <c r="BU49" s="2"/>
      <c r="BV49" s="2"/>
      <c r="BW49" s="2"/>
      <c r="BX49" s="2">
        <v>92</v>
      </c>
      <c r="BY49" s="2"/>
      <c r="BZ49" s="3">
        <f t="shared" si="4"/>
        <v>92</v>
      </c>
      <c r="CA49" s="30">
        <f t="shared" si="5"/>
        <v>200</v>
      </c>
    </row>
    <row r="50" spans="1:79" s="4" customFormat="1" ht="12.95" customHeight="1" x14ac:dyDescent="0.2">
      <c r="A50" s="5" t="s">
        <v>21</v>
      </c>
      <c r="B50" s="9" t="s">
        <v>1</v>
      </c>
      <c r="C50" s="5" t="s">
        <v>25</v>
      </c>
      <c r="D50" s="8" t="s">
        <v>250</v>
      </c>
      <c r="E50" s="8" t="s">
        <v>25</v>
      </c>
      <c r="F50" s="8" t="s">
        <v>250</v>
      </c>
      <c r="G50" s="5" t="s">
        <v>23</v>
      </c>
      <c r="H50" s="11" t="s">
        <v>26</v>
      </c>
      <c r="I50" s="11"/>
      <c r="J50" s="6" t="s">
        <v>663</v>
      </c>
      <c r="K50" s="6" t="s">
        <v>427</v>
      </c>
      <c r="L50" s="6" t="s">
        <v>428</v>
      </c>
      <c r="M50" s="33"/>
      <c r="N50" s="7"/>
      <c r="O50" s="2"/>
      <c r="P50" s="2"/>
      <c r="Q50" s="2"/>
      <c r="R50" s="2"/>
      <c r="S50" s="2">
        <v>94</v>
      </c>
      <c r="T50" s="2"/>
      <c r="U50" s="2"/>
      <c r="V50" s="2"/>
      <c r="W50" s="2"/>
      <c r="X50" s="2"/>
      <c r="Y50" s="2"/>
      <c r="Z50" s="32">
        <f t="shared" si="0"/>
        <v>94</v>
      </c>
      <c r="AA50" s="2"/>
      <c r="AB50" s="2"/>
      <c r="AC50" s="2"/>
      <c r="AD50" s="2"/>
      <c r="AE50" s="2"/>
      <c r="AF50" s="2"/>
      <c r="AG50" s="2"/>
      <c r="AH50" s="2"/>
      <c r="AI50" s="2"/>
      <c r="AJ50" s="2"/>
      <c r="AK50" s="2"/>
      <c r="AL50" s="2"/>
      <c r="AM50" s="3">
        <f t="shared" si="1"/>
        <v>0</v>
      </c>
      <c r="AN50" s="2"/>
      <c r="AO50" s="2"/>
      <c r="AP50" s="2"/>
      <c r="AQ50" s="2"/>
      <c r="AR50" s="2"/>
      <c r="AS50" s="2"/>
      <c r="AT50" s="2">
        <v>30</v>
      </c>
      <c r="AU50" s="2"/>
      <c r="AV50" s="2"/>
      <c r="AW50" s="2"/>
      <c r="AX50" s="2"/>
      <c r="AY50" s="2"/>
      <c r="AZ50" s="3">
        <f t="shared" si="2"/>
        <v>30</v>
      </c>
      <c r="BA50" s="2"/>
      <c r="BB50" s="2"/>
      <c r="BC50" s="2"/>
      <c r="BD50" s="2"/>
      <c r="BE50" s="2"/>
      <c r="BF50" s="2"/>
      <c r="BG50" s="2"/>
      <c r="BH50" s="2"/>
      <c r="BI50" s="2"/>
      <c r="BJ50" s="2"/>
      <c r="BK50" s="2"/>
      <c r="BL50" s="2"/>
      <c r="BM50" s="3">
        <f t="shared" si="3"/>
        <v>0</v>
      </c>
      <c r="BN50" s="2"/>
      <c r="BO50" s="2"/>
      <c r="BP50" s="2"/>
      <c r="BQ50" s="2"/>
      <c r="BR50" s="2"/>
      <c r="BS50" s="2"/>
      <c r="BT50" s="2"/>
      <c r="BU50" s="2"/>
      <c r="BV50" s="2"/>
      <c r="BW50" s="2"/>
      <c r="BX50" s="2">
        <v>30</v>
      </c>
      <c r="BY50" s="2"/>
      <c r="BZ50" s="3">
        <f t="shared" si="4"/>
        <v>30</v>
      </c>
      <c r="CA50" s="30">
        <f t="shared" si="5"/>
        <v>154</v>
      </c>
    </row>
    <row r="51" spans="1:79" s="4" customFormat="1" ht="12.95" customHeight="1" x14ac:dyDescent="0.2">
      <c r="A51" s="5" t="s">
        <v>21</v>
      </c>
      <c r="B51" s="9" t="s">
        <v>1</v>
      </c>
      <c r="C51" s="5" t="s">
        <v>25</v>
      </c>
      <c r="D51" s="8" t="s">
        <v>250</v>
      </c>
      <c r="E51" s="8" t="s">
        <v>25</v>
      </c>
      <c r="F51" s="8" t="s">
        <v>250</v>
      </c>
      <c r="G51" s="5" t="s">
        <v>23</v>
      </c>
      <c r="H51" s="11" t="s">
        <v>26</v>
      </c>
      <c r="I51" s="11"/>
      <c r="J51" s="6" t="s">
        <v>437</v>
      </c>
      <c r="K51" s="6" t="s">
        <v>438</v>
      </c>
      <c r="L51" s="6" t="s">
        <v>439</v>
      </c>
      <c r="M51" s="33"/>
      <c r="N51" s="7"/>
      <c r="O51" s="2"/>
      <c r="P51" s="2"/>
      <c r="Q51" s="2"/>
      <c r="R51" s="2"/>
      <c r="S51" s="2"/>
      <c r="T51" s="2"/>
      <c r="U51" s="2">
        <v>62.4</v>
      </c>
      <c r="V51" s="2"/>
      <c r="W51" s="2"/>
      <c r="X51" s="2"/>
      <c r="Y51" s="2"/>
      <c r="Z51" s="32">
        <f t="shared" si="0"/>
        <v>62.4</v>
      </c>
      <c r="AA51" s="2"/>
      <c r="AB51" s="2"/>
      <c r="AC51" s="2"/>
      <c r="AD51" s="2"/>
      <c r="AE51" s="2"/>
      <c r="AF51" s="2"/>
      <c r="AG51" s="2"/>
      <c r="AH51" s="2"/>
      <c r="AI51" s="2"/>
      <c r="AJ51" s="2"/>
      <c r="AK51" s="2"/>
      <c r="AL51" s="2"/>
      <c r="AM51" s="3">
        <f t="shared" si="1"/>
        <v>0</v>
      </c>
      <c r="AN51" s="2"/>
      <c r="AO51" s="2"/>
      <c r="AP51" s="2"/>
      <c r="AQ51" s="2"/>
      <c r="AR51" s="2"/>
      <c r="AS51" s="2"/>
      <c r="AT51" s="2">
        <v>21</v>
      </c>
      <c r="AU51" s="2"/>
      <c r="AV51" s="2"/>
      <c r="AW51" s="2"/>
      <c r="AX51" s="2"/>
      <c r="AY51" s="2"/>
      <c r="AZ51" s="3">
        <f t="shared" si="2"/>
        <v>21</v>
      </c>
      <c r="BA51" s="2"/>
      <c r="BB51" s="2"/>
      <c r="BC51" s="2"/>
      <c r="BD51" s="2"/>
      <c r="BE51" s="2"/>
      <c r="BF51" s="2">
        <v>44</v>
      </c>
      <c r="BG51" s="2"/>
      <c r="BH51" s="2"/>
      <c r="BI51" s="2"/>
      <c r="BJ51" s="2"/>
      <c r="BK51" s="2"/>
      <c r="BL51" s="2"/>
      <c r="BM51" s="3">
        <f t="shared" si="3"/>
        <v>44</v>
      </c>
      <c r="BN51" s="2"/>
      <c r="BO51" s="2"/>
      <c r="BP51" s="2"/>
      <c r="BQ51" s="2"/>
      <c r="BR51" s="2"/>
      <c r="BS51" s="2"/>
      <c r="BT51" s="2"/>
      <c r="BU51" s="2"/>
      <c r="BV51" s="2"/>
      <c r="BW51" s="2"/>
      <c r="BX51" s="2"/>
      <c r="BY51" s="2"/>
      <c r="BZ51" s="3">
        <f t="shared" si="4"/>
        <v>0</v>
      </c>
      <c r="CA51" s="30">
        <f t="shared" si="5"/>
        <v>127.4</v>
      </c>
    </row>
    <row r="52" spans="1:79" s="4" customFormat="1" ht="12.95" customHeight="1" x14ac:dyDescent="0.2">
      <c r="A52" s="5" t="s">
        <v>21</v>
      </c>
      <c r="B52" s="9" t="s">
        <v>1</v>
      </c>
      <c r="C52" s="5" t="s">
        <v>25</v>
      </c>
      <c r="D52" s="8" t="s">
        <v>967</v>
      </c>
      <c r="E52" s="8" t="s">
        <v>25</v>
      </c>
      <c r="F52" s="8" t="s">
        <v>967</v>
      </c>
      <c r="G52" s="5" t="s">
        <v>23</v>
      </c>
      <c r="H52" s="11" t="s">
        <v>26</v>
      </c>
      <c r="I52" s="11"/>
      <c r="J52" s="6" t="s">
        <v>863</v>
      </c>
      <c r="K52" s="6" t="s">
        <v>864</v>
      </c>
      <c r="L52" s="6" t="s">
        <v>865</v>
      </c>
      <c r="M52" s="33"/>
      <c r="N52" s="7"/>
      <c r="O52" s="2"/>
      <c r="P52" s="2"/>
      <c r="Q52" s="2"/>
      <c r="R52" s="2"/>
      <c r="S52" s="2"/>
      <c r="T52" s="2"/>
      <c r="U52" s="2"/>
      <c r="V52" s="2"/>
      <c r="W52" s="2"/>
      <c r="X52" s="2"/>
      <c r="Y52" s="2"/>
      <c r="Z52" s="32">
        <f t="shared" si="0"/>
        <v>0</v>
      </c>
      <c r="AA52" s="2"/>
      <c r="AB52" s="2"/>
      <c r="AC52" s="2"/>
      <c r="AD52" s="2"/>
      <c r="AE52" s="2"/>
      <c r="AF52" s="2"/>
      <c r="AG52" s="2"/>
      <c r="AH52" s="2"/>
      <c r="AI52" s="2"/>
      <c r="AJ52" s="2"/>
      <c r="AK52" s="2"/>
      <c r="AL52" s="2"/>
      <c r="AM52" s="3">
        <f t="shared" si="1"/>
        <v>0</v>
      </c>
      <c r="AN52" s="2"/>
      <c r="AO52" s="2"/>
      <c r="AP52" s="2"/>
      <c r="AQ52" s="2"/>
      <c r="AR52" s="2"/>
      <c r="AS52" s="2"/>
      <c r="AT52" s="2">
        <v>46</v>
      </c>
      <c r="AU52" s="2"/>
      <c r="AV52" s="2"/>
      <c r="AW52" s="2"/>
      <c r="AX52" s="2"/>
      <c r="AY52" s="2"/>
      <c r="AZ52" s="3">
        <f t="shared" si="2"/>
        <v>46</v>
      </c>
      <c r="BA52" s="2"/>
      <c r="BB52" s="2"/>
      <c r="BC52" s="2"/>
      <c r="BD52" s="2"/>
      <c r="BE52" s="2"/>
      <c r="BF52" s="2"/>
      <c r="BG52" s="2"/>
      <c r="BH52" s="2"/>
      <c r="BI52" s="2"/>
      <c r="BJ52" s="2"/>
      <c r="BK52" s="2"/>
      <c r="BL52" s="2"/>
      <c r="BM52" s="3">
        <f t="shared" si="3"/>
        <v>0</v>
      </c>
      <c r="BN52" s="2"/>
      <c r="BO52" s="2"/>
      <c r="BP52" s="2"/>
      <c r="BQ52" s="2"/>
      <c r="BR52" s="2"/>
      <c r="BS52" s="2"/>
      <c r="BT52" s="2">
        <v>60</v>
      </c>
      <c r="BU52" s="2"/>
      <c r="BV52" s="2"/>
      <c r="BW52" s="2"/>
      <c r="BX52" s="2"/>
      <c r="BY52" s="2"/>
      <c r="BZ52" s="3">
        <f t="shared" si="4"/>
        <v>60</v>
      </c>
      <c r="CA52" s="30">
        <f t="shared" si="5"/>
        <v>106</v>
      </c>
    </row>
    <row r="53" spans="1:79" s="4" customFormat="1" ht="12.95" customHeight="1" x14ac:dyDescent="0.2">
      <c r="A53" s="5" t="s">
        <v>21</v>
      </c>
      <c r="B53" s="9" t="s">
        <v>1</v>
      </c>
      <c r="C53" s="5" t="s">
        <v>125</v>
      </c>
      <c r="D53" s="8" t="s">
        <v>126</v>
      </c>
      <c r="E53" s="8" t="s">
        <v>125</v>
      </c>
      <c r="F53" s="8" t="s">
        <v>126</v>
      </c>
      <c r="G53" s="5" t="s">
        <v>36</v>
      </c>
      <c r="H53" s="11" t="s">
        <v>26</v>
      </c>
      <c r="I53" s="11"/>
      <c r="J53" s="6" t="s">
        <v>135</v>
      </c>
      <c r="K53" s="6" t="s">
        <v>136</v>
      </c>
      <c r="L53" s="6" t="s">
        <v>134</v>
      </c>
      <c r="M53" s="33"/>
      <c r="N53" s="7"/>
      <c r="O53" s="2"/>
      <c r="P53" s="2"/>
      <c r="Q53" s="2"/>
      <c r="R53" s="2"/>
      <c r="S53" s="2"/>
      <c r="T53" s="2"/>
      <c r="U53" s="2"/>
      <c r="V53" s="2"/>
      <c r="W53" s="2"/>
      <c r="X53" s="2"/>
      <c r="Y53" s="2"/>
      <c r="Z53" s="32">
        <f t="shared" si="0"/>
        <v>0</v>
      </c>
      <c r="AA53" s="2">
        <v>0</v>
      </c>
      <c r="AB53" s="2">
        <v>0</v>
      </c>
      <c r="AC53" s="2">
        <v>0</v>
      </c>
      <c r="AD53" s="2">
        <v>0</v>
      </c>
      <c r="AE53" s="2">
        <v>0</v>
      </c>
      <c r="AF53" s="2">
        <v>0</v>
      </c>
      <c r="AG53" s="2">
        <v>0</v>
      </c>
      <c r="AH53" s="2">
        <v>0</v>
      </c>
      <c r="AI53" s="2">
        <v>0</v>
      </c>
      <c r="AJ53" s="2">
        <v>0</v>
      </c>
      <c r="AK53" s="2">
        <v>0</v>
      </c>
      <c r="AL53" s="2"/>
      <c r="AM53" s="3">
        <f t="shared" si="1"/>
        <v>0</v>
      </c>
      <c r="AN53" s="2">
        <v>0</v>
      </c>
      <c r="AO53" s="2">
        <v>0</v>
      </c>
      <c r="AP53" s="2">
        <v>0</v>
      </c>
      <c r="AQ53" s="2">
        <v>0</v>
      </c>
      <c r="AR53" s="2">
        <v>0</v>
      </c>
      <c r="AS53" s="2">
        <v>0</v>
      </c>
      <c r="AT53" s="2">
        <v>0</v>
      </c>
      <c r="AU53" s="2">
        <v>0</v>
      </c>
      <c r="AV53" s="2">
        <v>0</v>
      </c>
      <c r="AW53" s="2">
        <v>50</v>
      </c>
      <c r="AX53" s="2">
        <v>0</v>
      </c>
      <c r="AY53" s="2">
        <v>0</v>
      </c>
      <c r="AZ53" s="3">
        <f t="shared" si="2"/>
        <v>50</v>
      </c>
      <c r="BA53" s="2">
        <v>0</v>
      </c>
      <c r="BB53" s="2">
        <v>0</v>
      </c>
      <c r="BC53" s="2">
        <v>0</v>
      </c>
      <c r="BD53" s="2">
        <v>0</v>
      </c>
      <c r="BE53" s="2">
        <v>0</v>
      </c>
      <c r="BF53" s="2">
        <v>0</v>
      </c>
      <c r="BG53" s="2">
        <v>0</v>
      </c>
      <c r="BH53" s="2">
        <v>0</v>
      </c>
      <c r="BI53" s="2">
        <v>0</v>
      </c>
      <c r="BJ53" s="2">
        <v>0</v>
      </c>
      <c r="BK53" s="2">
        <v>0</v>
      </c>
      <c r="BL53" s="2">
        <v>0</v>
      </c>
      <c r="BM53" s="3">
        <f t="shared" si="3"/>
        <v>0</v>
      </c>
      <c r="BN53" s="2">
        <v>0</v>
      </c>
      <c r="BO53" s="2">
        <v>0</v>
      </c>
      <c r="BP53" s="2">
        <v>0</v>
      </c>
      <c r="BQ53" s="2">
        <v>0</v>
      </c>
      <c r="BR53" s="2">
        <v>0</v>
      </c>
      <c r="BS53" s="2">
        <v>0</v>
      </c>
      <c r="BT53" s="2">
        <v>0</v>
      </c>
      <c r="BU53" s="2">
        <v>0</v>
      </c>
      <c r="BV53" s="2">
        <v>0</v>
      </c>
      <c r="BW53" s="2">
        <v>0</v>
      </c>
      <c r="BX53" s="2">
        <v>0</v>
      </c>
      <c r="BY53" s="2">
        <v>0</v>
      </c>
      <c r="BZ53" s="3">
        <f t="shared" si="4"/>
        <v>0</v>
      </c>
      <c r="CA53" s="30">
        <f t="shared" si="5"/>
        <v>50</v>
      </c>
    </row>
    <row r="54" spans="1:79" s="4" customFormat="1" ht="12.95" customHeight="1" x14ac:dyDescent="0.2">
      <c r="A54" s="5" t="s">
        <v>21</v>
      </c>
      <c r="B54" s="9" t="s">
        <v>1</v>
      </c>
      <c r="C54" s="5" t="s">
        <v>125</v>
      </c>
      <c r="D54" s="8" t="s">
        <v>126</v>
      </c>
      <c r="E54" s="8" t="s">
        <v>125</v>
      </c>
      <c r="F54" s="8" t="s">
        <v>126</v>
      </c>
      <c r="G54" s="5" t="s">
        <v>36</v>
      </c>
      <c r="H54" s="11" t="s">
        <v>26</v>
      </c>
      <c r="I54" s="11"/>
      <c r="J54" s="6" t="s">
        <v>662</v>
      </c>
      <c r="K54" s="6" t="s">
        <v>132</v>
      </c>
      <c r="L54" s="6" t="s">
        <v>133</v>
      </c>
      <c r="M54" s="33"/>
      <c r="N54" s="7"/>
      <c r="O54" s="2"/>
      <c r="P54" s="2"/>
      <c r="Q54" s="2"/>
      <c r="R54" s="2"/>
      <c r="S54" s="2"/>
      <c r="T54" s="2"/>
      <c r="U54" s="2"/>
      <c r="V54" s="2"/>
      <c r="W54" s="2"/>
      <c r="X54" s="2"/>
      <c r="Y54" s="2"/>
      <c r="Z54" s="32">
        <f t="shared" si="0"/>
        <v>0</v>
      </c>
      <c r="AA54" s="2">
        <v>0</v>
      </c>
      <c r="AB54" s="2">
        <v>0</v>
      </c>
      <c r="AC54" s="2">
        <v>0</v>
      </c>
      <c r="AD54" s="2">
        <v>0</v>
      </c>
      <c r="AE54" s="2">
        <v>0</v>
      </c>
      <c r="AF54" s="2">
        <v>0</v>
      </c>
      <c r="AG54" s="2">
        <v>0</v>
      </c>
      <c r="AH54" s="2">
        <v>0</v>
      </c>
      <c r="AI54" s="2">
        <v>0</v>
      </c>
      <c r="AJ54" s="2">
        <v>0</v>
      </c>
      <c r="AK54" s="2">
        <v>0</v>
      </c>
      <c r="AL54" s="2">
        <v>0</v>
      </c>
      <c r="AM54" s="3">
        <f t="shared" si="1"/>
        <v>0</v>
      </c>
      <c r="AN54" s="2">
        <v>0</v>
      </c>
      <c r="AO54" s="2">
        <v>0</v>
      </c>
      <c r="AP54" s="2">
        <v>0</v>
      </c>
      <c r="AQ54" s="2">
        <v>0</v>
      </c>
      <c r="AR54" s="2">
        <v>0</v>
      </c>
      <c r="AS54" s="2">
        <v>0</v>
      </c>
      <c r="AT54" s="2">
        <v>0</v>
      </c>
      <c r="AU54" s="2">
        <v>0</v>
      </c>
      <c r="AV54" s="2">
        <v>0</v>
      </c>
      <c r="AW54" s="2">
        <v>0</v>
      </c>
      <c r="AX54" s="2">
        <v>24.189</v>
      </c>
      <c r="AY54" s="2">
        <v>0</v>
      </c>
      <c r="AZ54" s="3">
        <f t="shared" si="2"/>
        <v>24.189</v>
      </c>
      <c r="BA54" s="2">
        <v>0</v>
      </c>
      <c r="BB54" s="2">
        <v>0</v>
      </c>
      <c r="BC54" s="2">
        <v>0</v>
      </c>
      <c r="BD54" s="2">
        <v>0</v>
      </c>
      <c r="BE54" s="2">
        <v>0</v>
      </c>
      <c r="BF54" s="2">
        <v>0</v>
      </c>
      <c r="BG54" s="2">
        <v>0</v>
      </c>
      <c r="BH54" s="2">
        <v>0</v>
      </c>
      <c r="BI54" s="2">
        <v>0</v>
      </c>
      <c r="BJ54" s="2">
        <v>0</v>
      </c>
      <c r="BK54" s="2">
        <v>0</v>
      </c>
      <c r="BL54" s="2">
        <v>0</v>
      </c>
      <c r="BM54" s="3">
        <f t="shared" si="3"/>
        <v>0</v>
      </c>
      <c r="BN54" s="2">
        <v>0</v>
      </c>
      <c r="BO54" s="2">
        <v>0</v>
      </c>
      <c r="BP54" s="2">
        <v>0</v>
      </c>
      <c r="BQ54" s="2">
        <v>0</v>
      </c>
      <c r="BR54" s="2">
        <v>0</v>
      </c>
      <c r="BS54" s="2">
        <v>0</v>
      </c>
      <c r="BT54" s="2">
        <v>0</v>
      </c>
      <c r="BU54" s="2">
        <v>0</v>
      </c>
      <c r="BV54" s="2">
        <v>0</v>
      </c>
      <c r="BW54" s="2">
        <v>0</v>
      </c>
      <c r="BX54" s="2">
        <v>0</v>
      </c>
      <c r="BY54" s="2">
        <v>0</v>
      </c>
      <c r="BZ54" s="3">
        <f t="shared" si="4"/>
        <v>0</v>
      </c>
      <c r="CA54" s="30">
        <f t="shared" si="5"/>
        <v>24.189</v>
      </c>
    </row>
    <row r="55" spans="1:79" s="4" customFormat="1" ht="12.95" customHeight="1" x14ac:dyDescent="0.2">
      <c r="A55" s="5" t="s">
        <v>21</v>
      </c>
      <c r="B55" s="9" t="s">
        <v>1</v>
      </c>
      <c r="C55" s="5" t="s">
        <v>25</v>
      </c>
      <c r="D55" s="8" t="s">
        <v>250</v>
      </c>
      <c r="E55" s="8" t="s">
        <v>25</v>
      </c>
      <c r="F55" s="8" t="s">
        <v>250</v>
      </c>
      <c r="G55" s="5" t="s">
        <v>23</v>
      </c>
      <c r="H55" s="11" t="s">
        <v>26</v>
      </c>
      <c r="I55" s="11"/>
      <c r="J55" s="6" t="s">
        <v>1002</v>
      </c>
      <c r="K55" s="6" t="s">
        <v>251</v>
      </c>
      <c r="L55" s="6" t="s">
        <v>252</v>
      </c>
      <c r="M55" s="33"/>
      <c r="N55" s="7"/>
      <c r="O55" s="2"/>
      <c r="P55" s="2"/>
      <c r="Q55" s="2"/>
      <c r="R55" s="2"/>
      <c r="S55" s="2"/>
      <c r="T55" s="2"/>
      <c r="U55" s="2"/>
      <c r="V55" s="2"/>
      <c r="W55" s="2">
        <v>5</v>
      </c>
      <c r="X55" s="2"/>
      <c r="Y55" s="2"/>
      <c r="Z55" s="32">
        <f t="shared" ref="Z55:Z118" si="6">SUM(N55:Y55)</f>
        <v>5</v>
      </c>
      <c r="AA55" s="2"/>
      <c r="AB55" s="2"/>
      <c r="AC55" s="2"/>
      <c r="AD55" s="2"/>
      <c r="AE55" s="2"/>
      <c r="AF55" s="2"/>
      <c r="AG55" s="2"/>
      <c r="AH55" s="2"/>
      <c r="AI55" s="2"/>
      <c r="AJ55" s="2"/>
      <c r="AK55" s="2"/>
      <c r="AL55" s="2"/>
      <c r="AM55" s="3">
        <f t="shared" ref="AM55:AM118" si="7">SUM(AA55:AL55)</f>
        <v>0</v>
      </c>
      <c r="AN55" s="2"/>
      <c r="AO55" s="2"/>
      <c r="AP55" s="2"/>
      <c r="AQ55" s="2"/>
      <c r="AR55" s="2"/>
      <c r="AS55" s="2"/>
      <c r="AT55" s="2"/>
      <c r="AU55" s="2"/>
      <c r="AV55" s="2">
        <v>5</v>
      </c>
      <c r="AW55" s="2"/>
      <c r="AX55" s="2"/>
      <c r="AY55" s="2"/>
      <c r="AZ55" s="3">
        <f t="shared" ref="AZ55:AZ118" si="8">SUM(AN55:AY55)</f>
        <v>5</v>
      </c>
      <c r="BA55" s="2"/>
      <c r="BB55" s="2"/>
      <c r="BC55" s="2"/>
      <c r="BD55" s="2"/>
      <c r="BE55" s="2"/>
      <c r="BF55" s="2"/>
      <c r="BG55" s="2"/>
      <c r="BH55" s="2"/>
      <c r="BI55" s="2">
        <v>5</v>
      </c>
      <c r="BJ55" s="2"/>
      <c r="BK55" s="2"/>
      <c r="BL55" s="2"/>
      <c r="BM55" s="3">
        <f t="shared" ref="BM55:BM118" si="9">SUM(BA55:BL55)</f>
        <v>5</v>
      </c>
      <c r="BN55" s="2"/>
      <c r="BO55" s="2"/>
      <c r="BP55" s="2"/>
      <c r="BQ55" s="2"/>
      <c r="BR55" s="2"/>
      <c r="BS55" s="2"/>
      <c r="BT55" s="2"/>
      <c r="BU55" s="2"/>
      <c r="BV55" s="2">
        <v>5</v>
      </c>
      <c r="BW55" s="2"/>
      <c r="BX55" s="2"/>
      <c r="BY55" s="2"/>
      <c r="BZ55" s="3">
        <f t="shared" ref="BZ55:BZ118" si="10">SUM(BN55:BY55)</f>
        <v>5</v>
      </c>
      <c r="CA55" s="30">
        <f t="shared" si="5"/>
        <v>20</v>
      </c>
    </row>
    <row r="56" spans="1:79" s="4" customFormat="1" ht="12.95" customHeight="1" x14ac:dyDescent="0.2">
      <c r="A56" s="5" t="s">
        <v>21</v>
      </c>
      <c r="B56" s="9" t="s">
        <v>1</v>
      </c>
      <c r="C56" s="5" t="s">
        <v>76</v>
      </c>
      <c r="D56" s="8" t="s">
        <v>77</v>
      </c>
      <c r="E56" s="8" t="s">
        <v>76</v>
      </c>
      <c r="F56" s="8" t="s">
        <v>77</v>
      </c>
      <c r="G56" s="5" t="s">
        <v>36</v>
      </c>
      <c r="H56" s="11" t="s">
        <v>26</v>
      </c>
      <c r="I56" s="11"/>
      <c r="J56" s="6" t="s">
        <v>1009</v>
      </c>
      <c r="K56" s="6" t="s">
        <v>78</v>
      </c>
      <c r="L56" s="6" t="s">
        <v>79</v>
      </c>
      <c r="M56" s="33"/>
      <c r="N56" s="7">
        <v>0</v>
      </c>
      <c r="O56" s="2">
        <v>0</v>
      </c>
      <c r="P56" s="2">
        <v>0</v>
      </c>
      <c r="Q56" s="2">
        <v>0</v>
      </c>
      <c r="R56" s="2">
        <v>0</v>
      </c>
      <c r="S56" s="2">
        <v>0</v>
      </c>
      <c r="T56" s="2">
        <v>0</v>
      </c>
      <c r="U56" s="2">
        <v>0</v>
      </c>
      <c r="V56" s="2">
        <v>0</v>
      </c>
      <c r="W56" s="2">
        <v>15</v>
      </c>
      <c r="X56" s="2">
        <v>0</v>
      </c>
      <c r="Y56" s="2">
        <v>0</v>
      </c>
      <c r="Z56" s="32">
        <f t="shared" si="6"/>
        <v>15</v>
      </c>
      <c r="AA56" s="2">
        <v>0</v>
      </c>
      <c r="AB56" s="2">
        <v>0</v>
      </c>
      <c r="AC56" s="2">
        <v>0</v>
      </c>
      <c r="AD56" s="2">
        <v>0</v>
      </c>
      <c r="AE56" s="2">
        <v>0</v>
      </c>
      <c r="AF56" s="2">
        <v>0</v>
      </c>
      <c r="AG56" s="2">
        <v>0</v>
      </c>
      <c r="AH56" s="2"/>
      <c r="AI56" s="2">
        <v>0</v>
      </c>
      <c r="AJ56" s="2">
        <v>0</v>
      </c>
      <c r="AK56" s="2">
        <v>0</v>
      </c>
      <c r="AL56" s="2">
        <v>0</v>
      </c>
      <c r="AM56" s="3">
        <f t="shared" si="7"/>
        <v>0</v>
      </c>
      <c r="AN56" s="2">
        <v>0</v>
      </c>
      <c r="AO56" s="2">
        <v>0</v>
      </c>
      <c r="AP56" s="2">
        <v>0</v>
      </c>
      <c r="AQ56" s="2">
        <v>0</v>
      </c>
      <c r="AR56" s="2">
        <v>0</v>
      </c>
      <c r="AS56" s="2">
        <v>0</v>
      </c>
      <c r="AT56" s="2">
        <v>0</v>
      </c>
      <c r="AU56" s="2">
        <v>0</v>
      </c>
      <c r="AV56" s="2">
        <v>0</v>
      </c>
      <c r="AW56" s="2">
        <v>0</v>
      </c>
      <c r="AX56" s="2">
        <v>0</v>
      </c>
      <c r="AY56" s="2">
        <v>0</v>
      </c>
      <c r="AZ56" s="3">
        <f t="shared" si="8"/>
        <v>0</v>
      </c>
      <c r="BA56" s="2">
        <v>0</v>
      </c>
      <c r="BB56" s="2">
        <v>0</v>
      </c>
      <c r="BC56" s="2">
        <v>0</v>
      </c>
      <c r="BD56" s="2">
        <v>0</v>
      </c>
      <c r="BE56" s="2">
        <v>0</v>
      </c>
      <c r="BF56" s="2">
        <v>0</v>
      </c>
      <c r="BG56" s="2">
        <v>0</v>
      </c>
      <c r="BH56" s="2">
        <v>0</v>
      </c>
      <c r="BI56" s="2">
        <v>0</v>
      </c>
      <c r="BJ56" s="2">
        <v>0</v>
      </c>
      <c r="BK56" s="2">
        <v>0</v>
      </c>
      <c r="BL56" s="2">
        <v>0</v>
      </c>
      <c r="BM56" s="3">
        <f t="shared" si="9"/>
        <v>0</v>
      </c>
      <c r="BN56" s="2">
        <v>0</v>
      </c>
      <c r="BO56" s="2">
        <v>0</v>
      </c>
      <c r="BP56" s="2">
        <v>0</v>
      </c>
      <c r="BQ56" s="2">
        <v>0</v>
      </c>
      <c r="BR56" s="2">
        <v>0</v>
      </c>
      <c r="BS56" s="2">
        <v>0</v>
      </c>
      <c r="BT56" s="2">
        <v>0</v>
      </c>
      <c r="BU56" s="2">
        <v>0</v>
      </c>
      <c r="BV56" s="2">
        <v>0</v>
      </c>
      <c r="BW56" s="2">
        <v>0</v>
      </c>
      <c r="BX56" s="2">
        <v>0</v>
      </c>
      <c r="BY56" s="2">
        <v>0</v>
      </c>
      <c r="BZ56" s="3">
        <f t="shared" si="10"/>
        <v>0</v>
      </c>
      <c r="CA56" s="30">
        <f t="shared" si="5"/>
        <v>15</v>
      </c>
    </row>
    <row r="57" spans="1:79" s="4" customFormat="1" ht="12.95" customHeight="1" x14ac:dyDescent="0.2">
      <c r="A57" s="5" t="s">
        <v>21</v>
      </c>
      <c r="B57" s="9" t="s">
        <v>1</v>
      </c>
      <c r="C57" s="5" t="s">
        <v>76</v>
      </c>
      <c r="D57" s="8" t="s">
        <v>77</v>
      </c>
      <c r="E57" s="8" t="s">
        <v>76</v>
      </c>
      <c r="F57" s="8" t="s">
        <v>77</v>
      </c>
      <c r="G57" s="5" t="s">
        <v>36</v>
      </c>
      <c r="H57" s="11" t="s">
        <v>26</v>
      </c>
      <c r="I57" s="11"/>
      <c r="J57" s="6" t="s">
        <v>1010</v>
      </c>
      <c r="K57" s="6" t="s">
        <v>82</v>
      </c>
      <c r="L57" s="6" t="s">
        <v>83</v>
      </c>
      <c r="M57" s="33"/>
      <c r="N57" s="7">
        <v>0</v>
      </c>
      <c r="O57" s="2">
        <v>0</v>
      </c>
      <c r="P57" s="2">
        <v>0</v>
      </c>
      <c r="Q57" s="2">
        <v>0</v>
      </c>
      <c r="R57" s="2">
        <v>0</v>
      </c>
      <c r="S57" s="2">
        <v>0</v>
      </c>
      <c r="T57" s="2">
        <v>0</v>
      </c>
      <c r="U57" s="2">
        <v>7</v>
      </c>
      <c r="V57" s="2">
        <v>0</v>
      </c>
      <c r="W57" s="2">
        <v>0</v>
      </c>
      <c r="X57" s="2">
        <v>0</v>
      </c>
      <c r="Y57" s="2">
        <v>0</v>
      </c>
      <c r="Z57" s="32">
        <f t="shared" si="6"/>
        <v>7</v>
      </c>
      <c r="AA57" s="2">
        <v>0</v>
      </c>
      <c r="AB57" s="2">
        <v>0</v>
      </c>
      <c r="AC57" s="2">
        <v>0</v>
      </c>
      <c r="AD57" s="2">
        <v>0</v>
      </c>
      <c r="AE57" s="2">
        <v>0</v>
      </c>
      <c r="AF57" s="2">
        <v>0</v>
      </c>
      <c r="AG57" s="2">
        <v>0</v>
      </c>
      <c r="AH57" s="2">
        <v>0</v>
      </c>
      <c r="AI57" s="2">
        <v>0</v>
      </c>
      <c r="AJ57" s="2">
        <v>0</v>
      </c>
      <c r="AK57" s="2">
        <v>0</v>
      </c>
      <c r="AL57" s="2">
        <v>0</v>
      </c>
      <c r="AM57" s="3">
        <f t="shared" si="7"/>
        <v>0</v>
      </c>
      <c r="AN57" s="2">
        <v>0</v>
      </c>
      <c r="AO57" s="2">
        <v>0</v>
      </c>
      <c r="AP57" s="2">
        <v>0</v>
      </c>
      <c r="AQ57" s="2">
        <v>0</v>
      </c>
      <c r="AR57" s="2">
        <v>0</v>
      </c>
      <c r="AS57" s="2">
        <v>0</v>
      </c>
      <c r="AT57" s="2">
        <v>0</v>
      </c>
      <c r="AU57" s="2">
        <v>0</v>
      </c>
      <c r="AV57" s="2">
        <v>0</v>
      </c>
      <c r="AW57" s="2">
        <v>0</v>
      </c>
      <c r="AX57" s="2">
        <v>0</v>
      </c>
      <c r="AY57" s="2">
        <v>0</v>
      </c>
      <c r="AZ57" s="3">
        <f t="shared" si="8"/>
        <v>0</v>
      </c>
      <c r="BA57" s="2">
        <v>0</v>
      </c>
      <c r="BB57" s="2">
        <v>0</v>
      </c>
      <c r="BC57" s="2">
        <v>0</v>
      </c>
      <c r="BD57" s="2">
        <v>0</v>
      </c>
      <c r="BE57" s="2">
        <v>0</v>
      </c>
      <c r="BF57" s="2">
        <v>0</v>
      </c>
      <c r="BG57" s="2">
        <v>0</v>
      </c>
      <c r="BH57" s="2">
        <v>0</v>
      </c>
      <c r="BI57" s="2">
        <v>0</v>
      </c>
      <c r="BJ57" s="2">
        <v>0</v>
      </c>
      <c r="BK57" s="2">
        <v>0</v>
      </c>
      <c r="BL57" s="2">
        <v>0</v>
      </c>
      <c r="BM57" s="3">
        <f t="shared" si="9"/>
        <v>0</v>
      </c>
      <c r="BN57" s="2">
        <v>0</v>
      </c>
      <c r="BO57" s="2">
        <v>0</v>
      </c>
      <c r="BP57" s="2">
        <v>0</v>
      </c>
      <c r="BQ57" s="2">
        <v>0</v>
      </c>
      <c r="BR57" s="2">
        <v>0</v>
      </c>
      <c r="BS57" s="2">
        <v>0</v>
      </c>
      <c r="BT57" s="2">
        <v>0</v>
      </c>
      <c r="BU57" s="2">
        <v>0</v>
      </c>
      <c r="BV57" s="2">
        <v>0</v>
      </c>
      <c r="BW57" s="2">
        <v>0</v>
      </c>
      <c r="BX57" s="2">
        <v>0</v>
      </c>
      <c r="BY57" s="2">
        <v>0</v>
      </c>
      <c r="BZ57" s="3">
        <f t="shared" si="10"/>
        <v>0</v>
      </c>
      <c r="CA57" s="30">
        <f t="shared" si="5"/>
        <v>7</v>
      </c>
    </row>
    <row r="58" spans="1:79" s="4" customFormat="1" ht="12.95" customHeight="1" x14ac:dyDescent="0.2">
      <c r="A58" s="5" t="s">
        <v>21</v>
      </c>
      <c r="B58" s="9" t="s">
        <v>1</v>
      </c>
      <c r="C58" s="5" t="s">
        <v>137</v>
      </c>
      <c r="D58" s="8" t="s">
        <v>138</v>
      </c>
      <c r="E58" s="8" t="s">
        <v>137</v>
      </c>
      <c r="F58" s="8" t="s">
        <v>138</v>
      </c>
      <c r="G58" s="5" t="s">
        <v>36</v>
      </c>
      <c r="H58" s="11" t="s">
        <v>26</v>
      </c>
      <c r="I58" s="11"/>
      <c r="J58" s="6" t="s">
        <v>661</v>
      </c>
      <c r="K58" s="6" t="s">
        <v>141</v>
      </c>
      <c r="L58" s="6" t="s">
        <v>142</v>
      </c>
      <c r="M58" s="33"/>
      <c r="N58" s="7">
        <v>0</v>
      </c>
      <c r="O58" s="2">
        <v>0</v>
      </c>
      <c r="P58" s="2">
        <v>0</v>
      </c>
      <c r="Q58" s="2">
        <v>0</v>
      </c>
      <c r="R58" s="2">
        <v>0</v>
      </c>
      <c r="S58" s="2">
        <v>0</v>
      </c>
      <c r="T58" s="2">
        <v>0</v>
      </c>
      <c r="U58" s="2">
        <v>0</v>
      </c>
      <c r="V58" s="2">
        <v>0</v>
      </c>
      <c r="W58" s="2">
        <v>7</v>
      </c>
      <c r="X58" s="2">
        <v>0</v>
      </c>
      <c r="Y58" s="2">
        <v>0</v>
      </c>
      <c r="Z58" s="32">
        <f t="shared" si="6"/>
        <v>7</v>
      </c>
      <c r="AA58" s="2">
        <v>0</v>
      </c>
      <c r="AB58" s="2">
        <v>0</v>
      </c>
      <c r="AC58" s="2">
        <v>0</v>
      </c>
      <c r="AD58" s="2">
        <v>0</v>
      </c>
      <c r="AE58" s="2">
        <v>0</v>
      </c>
      <c r="AF58" s="2">
        <v>0</v>
      </c>
      <c r="AG58" s="2"/>
      <c r="AH58" s="2">
        <v>0</v>
      </c>
      <c r="AI58" s="2">
        <v>0</v>
      </c>
      <c r="AJ58" s="2">
        <v>0</v>
      </c>
      <c r="AK58" s="2">
        <v>0</v>
      </c>
      <c r="AL58" s="2">
        <v>0</v>
      </c>
      <c r="AM58" s="3">
        <f t="shared" si="7"/>
        <v>0</v>
      </c>
      <c r="AN58" s="2">
        <v>0</v>
      </c>
      <c r="AO58" s="2">
        <v>0</v>
      </c>
      <c r="AP58" s="2">
        <v>0</v>
      </c>
      <c r="AQ58" s="2">
        <v>0</v>
      </c>
      <c r="AR58" s="2">
        <v>0</v>
      </c>
      <c r="AS58" s="2">
        <v>0</v>
      </c>
      <c r="AT58" s="2">
        <v>0</v>
      </c>
      <c r="AU58" s="2">
        <v>0</v>
      </c>
      <c r="AV58" s="2">
        <v>0</v>
      </c>
      <c r="AW58" s="2"/>
      <c r="AX58" s="2">
        <v>0</v>
      </c>
      <c r="AY58" s="2">
        <v>0</v>
      </c>
      <c r="AZ58" s="3">
        <f t="shared" si="8"/>
        <v>0</v>
      </c>
      <c r="BA58" s="2">
        <v>0</v>
      </c>
      <c r="BB58" s="2">
        <v>0</v>
      </c>
      <c r="BC58" s="2">
        <v>0</v>
      </c>
      <c r="BD58" s="2">
        <v>0</v>
      </c>
      <c r="BE58" s="2">
        <v>0</v>
      </c>
      <c r="BF58" s="2">
        <v>0</v>
      </c>
      <c r="BG58" s="2">
        <v>0</v>
      </c>
      <c r="BH58" s="2">
        <v>0</v>
      </c>
      <c r="BI58" s="2">
        <v>0</v>
      </c>
      <c r="BJ58" s="2"/>
      <c r="BK58" s="2">
        <v>0</v>
      </c>
      <c r="BL58" s="2">
        <v>0</v>
      </c>
      <c r="BM58" s="3">
        <f t="shared" si="9"/>
        <v>0</v>
      </c>
      <c r="BN58" s="2">
        <v>0</v>
      </c>
      <c r="BO58" s="2">
        <v>0</v>
      </c>
      <c r="BP58" s="2">
        <v>0</v>
      </c>
      <c r="BQ58" s="2">
        <v>0</v>
      </c>
      <c r="BR58" s="2">
        <v>0</v>
      </c>
      <c r="BS58" s="2">
        <v>0</v>
      </c>
      <c r="BT58" s="2">
        <v>0</v>
      </c>
      <c r="BU58" s="2">
        <v>0</v>
      </c>
      <c r="BV58" s="2">
        <v>0</v>
      </c>
      <c r="BW58" s="2">
        <v>0</v>
      </c>
      <c r="BX58" s="2">
        <v>0</v>
      </c>
      <c r="BY58" s="2">
        <v>0</v>
      </c>
      <c r="BZ58" s="3">
        <f t="shared" si="10"/>
        <v>0</v>
      </c>
      <c r="CA58" s="30">
        <f t="shared" si="5"/>
        <v>7</v>
      </c>
    </row>
    <row r="59" spans="1:79" s="4" customFormat="1" ht="12.95" customHeight="1" x14ac:dyDescent="0.2">
      <c r="A59" s="5" t="s">
        <v>21</v>
      </c>
      <c r="B59" s="9" t="s">
        <v>1</v>
      </c>
      <c r="C59" s="5" t="s">
        <v>70</v>
      </c>
      <c r="D59" s="8" t="s">
        <v>71</v>
      </c>
      <c r="E59" s="8" t="s">
        <v>70</v>
      </c>
      <c r="F59" s="8" t="s">
        <v>71</v>
      </c>
      <c r="G59" s="5" t="s">
        <v>36</v>
      </c>
      <c r="H59" s="11" t="s">
        <v>26</v>
      </c>
      <c r="I59" s="11"/>
      <c r="J59" s="6" t="s">
        <v>990</v>
      </c>
      <c r="K59" s="6" t="s">
        <v>657</v>
      </c>
      <c r="L59" s="6" t="s">
        <v>75</v>
      </c>
      <c r="M59" s="33"/>
      <c r="N59" s="7"/>
      <c r="O59" s="2"/>
      <c r="P59" s="2"/>
      <c r="Q59" s="2"/>
      <c r="R59" s="2"/>
      <c r="S59" s="2"/>
      <c r="T59" s="2"/>
      <c r="U59" s="2"/>
      <c r="V59" s="2"/>
      <c r="W59" s="2">
        <v>4</v>
      </c>
      <c r="X59" s="2"/>
      <c r="Y59" s="2"/>
      <c r="Z59" s="32">
        <f t="shared" si="6"/>
        <v>4</v>
      </c>
      <c r="AA59" s="2"/>
      <c r="AB59" s="2"/>
      <c r="AC59" s="2"/>
      <c r="AD59" s="2"/>
      <c r="AE59" s="2"/>
      <c r="AF59" s="2"/>
      <c r="AG59" s="2"/>
      <c r="AH59" s="2"/>
      <c r="AI59" s="2"/>
      <c r="AJ59" s="2"/>
      <c r="AK59" s="2"/>
      <c r="AL59" s="2"/>
      <c r="AM59" s="3">
        <f t="shared" si="7"/>
        <v>0</v>
      </c>
      <c r="AN59" s="2"/>
      <c r="AO59" s="2"/>
      <c r="AP59" s="2"/>
      <c r="AQ59" s="2"/>
      <c r="AR59" s="2"/>
      <c r="AS59" s="2"/>
      <c r="AT59" s="2"/>
      <c r="AU59" s="2"/>
      <c r="AV59" s="2"/>
      <c r="AW59" s="2"/>
      <c r="AX59" s="2"/>
      <c r="AY59" s="2"/>
      <c r="AZ59" s="3">
        <f t="shared" si="8"/>
        <v>0</v>
      </c>
      <c r="BA59" s="2"/>
      <c r="BB59" s="2"/>
      <c r="BC59" s="2"/>
      <c r="BD59" s="2"/>
      <c r="BE59" s="2"/>
      <c r="BF59" s="2"/>
      <c r="BG59" s="2"/>
      <c r="BH59" s="2"/>
      <c r="BI59" s="2"/>
      <c r="BJ59" s="2"/>
      <c r="BK59" s="2"/>
      <c r="BL59" s="2"/>
      <c r="BM59" s="3">
        <f t="shared" si="9"/>
        <v>0</v>
      </c>
      <c r="BN59" s="2"/>
      <c r="BO59" s="2"/>
      <c r="BP59" s="2"/>
      <c r="BQ59" s="2"/>
      <c r="BR59" s="2"/>
      <c r="BS59" s="2"/>
      <c r="BT59" s="2"/>
      <c r="BU59" s="2"/>
      <c r="BV59" s="2"/>
      <c r="BW59" s="2"/>
      <c r="BX59" s="2"/>
      <c r="BY59" s="2"/>
      <c r="BZ59" s="3">
        <f t="shared" si="10"/>
        <v>0</v>
      </c>
      <c r="CA59" s="30">
        <f t="shared" si="5"/>
        <v>4</v>
      </c>
    </row>
    <row r="60" spans="1:79" s="4" customFormat="1" ht="12.95" customHeight="1" x14ac:dyDescent="0.2">
      <c r="A60" s="5" t="s">
        <v>21</v>
      </c>
      <c r="B60" s="9" t="s">
        <v>1</v>
      </c>
      <c r="C60" s="5" t="s">
        <v>76</v>
      </c>
      <c r="D60" s="8" t="s">
        <v>77</v>
      </c>
      <c r="E60" s="8" t="s">
        <v>76</v>
      </c>
      <c r="F60" s="8" t="s">
        <v>77</v>
      </c>
      <c r="G60" s="5" t="s">
        <v>36</v>
      </c>
      <c r="H60" s="11" t="s">
        <v>26</v>
      </c>
      <c r="I60" s="11"/>
      <c r="J60" s="6" t="s">
        <v>660</v>
      </c>
      <c r="K60" s="6" t="s">
        <v>118</v>
      </c>
      <c r="L60" s="6" t="s">
        <v>119</v>
      </c>
      <c r="M60" s="33"/>
      <c r="N60" s="7">
        <v>0</v>
      </c>
      <c r="O60" s="2">
        <v>0</v>
      </c>
      <c r="P60" s="2">
        <v>0</v>
      </c>
      <c r="Q60" s="2">
        <v>0</v>
      </c>
      <c r="R60" s="2">
        <v>0</v>
      </c>
      <c r="S60" s="2">
        <v>0</v>
      </c>
      <c r="T60" s="2">
        <v>0</v>
      </c>
      <c r="U60" s="2">
        <v>0</v>
      </c>
      <c r="V60" s="2">
        <v>0</v>
      </c>
      <c r="W60" s="2">
        <v>0</v>
      </c>
      <c r="X60" s="2">
        <v>0</v>
      </c>
      <c r="Y60" s="2">
        <v>4</v>
      </c>
      <c r="Z60" s="32">
        <f t="shared" si="6"/>
        <v>4</v>
      </c>
      <c r="AA60" s="2">
        <v>0</v>
      </c>
      <c r="AB60" s="2">
        <v>0</v>
      </c>
      <c r="AC60" s="2">
        <v>0</v>
      </c>
      <c r="AD60" s="2">
        <v>0</v>
      </c>
      <c r="AE60" s="2">
        <v>0</v>
      </c>
      <c r="AF60" s="2">
        <v>0</v>
      </c>
      <c r="AG60" s="2">
        <v>0</v>
      </c>
      <c r="AH60" s="2">
        <v>0</v>
      </c>
      <c r="AI60" s="2">
        <v>0</v>
      </c>
      <c r="AJ60" s="2">
        <v>0</v>
      </c>
      <c r="AK60" s="2">
        <v>0</v>
      </c>
      <c r="AL60" s="2">
        <v>0</v>
      </c>
      <c r="AM60" s="3">
        <f t="shared" si="7"/>
        <v>0</v>
      </c>
      <c r="AN60" s="2">
        <v>0</v>
      </c>
      <c r="AO60" s="2">
        <v>0</v>
      </c>
      <c r="AP60" s="2">
        <v>0</v>
      </c>
      <c r="AQ60" s="2">
        <v>0</v>
      </c>
      <c r="AR60" s="2">
        <v>0</v>
      </c>
      <c r="AS60" s="2">
        <v>0</v>
      </c>
      <c r="AT60" s="2">
        <v>0</v>
      </c>
      <c r="AU60" s="2">
        <v>0</v>
      </c>
      <c r="AV60" s="2">
        <v>0</v>
      </c>
      <c r="AW60" s="2">
        <v>0</v>
      </c>
      <c r="AX60" s="2">
        <v>0</v>
      </c>
      <c r="AY60" s="2">
        <v>0</v>
      </c>
      <c r="AZ60" s="3">
        <f t="shared" si="8"/>
        <v>0</v>
      </c>
      <c r="BA60" s="2">
        <v>0</v>
      </c>
      <c r="BB60" s="2">
        <v>0</v>
      </c>
      <c r="BC60" s="2">
        <v>0</v>
      </c>
      <c r="BD60" s="2">
        <v>0</v>
      </c>
      <c r="BE60" s="2">
        <v>0</v>
      </c>
      <c r="BF60" s="2">
        <v>0</v>
      </c>
      <c r="BG60" s="2">
        <v>0</v>
      </c>
      <c r="BH60" s="2">
        <v>0</v>
      </c>
      <c r="BI60" s="2">
        <v>0</v>
      </c>
      <c r="BJ60" s="2">
        <v>0</v>
      </c>
      <c r="BK60" s="2">
        <v>0</v>
      </c>
      <c r="BL60" s="2">
        <v>0</v>
      </c>
      <c r="BM60" s="3">
        <f t="shared" si="9"/>
        <v>0</v>
      </c>
      <c r="BN60" s="2">
        <v>0</v>
      </c>
      <c r="BO60" s="2">
        <v>0</v>
      </c>
      <c r="BP60" s="2">
        <v>0</v>
      </c>
      <c r="BQ60" s="2">
        <v>0</v>
      </c>
      <c r="BR60" s="2">
        <v>0</v>
      </c>
      <c r="BS60" s="2">
        <v>0</v>
      </c>
      <c r="BT60" s="2">
        <v>0</v>
      </c>
      <c r="BU60" s="2">
        <v>0</v>
      </c>
      <c r="BV60" s="2">
        <v>0</v>
      </c>
      <c r="BW60" s="2">
        <v>0</v>
      </c>
      <c r="BX60" s="2">
        <v>0</v>
      </c>
      <c r="BY60" s="2">
        <v>0</v>
      </c>
      <c r="BZ60" s="3">
        <f t="shared" si="10"/>
        <v>0</v>
      </c>
      <c r="CA60" s="30">
        <f t="shared" si="5"/>
        <v>4</v>
      </c>
    </row>
    <row r="61" spans="1:79" s="4" customFormat="1" ht="12.95" customHeight="1" x14ac:dyDescent="0.2">
      <c r="A61" s="5" t="s">
        <v>21</v>
      </c>
      <c r="B61" s="9" t="s">
        <v>1</v>
      </c>
      <c r="C61" s="5" t="s">
        <v>391</v>
      </c>
      <c r="D61" s="8" t="s">
        <v>392</v>
      </c>
      <c r="E61" s="8" t="s">
        <v>391</v>
      </c>
      <c r="F61" s="8" t="s">
        <v>392</v>
      </c>
      <c r="G61" s="5" t="s">
        <v>36</v>
      </c>
      <c r="H61" s="11" t="s">
        <v>26</v>
      </c>
      <c r="I61" s="11"/>
      <c r="J61" s="6" t="s">
        <v>393</v>
      </c>
      <c r="K61" s="6" t="s">
        <v>394</v>
      </c>
      <c r="L61" s="6" t="s">
        <v>395</v>
      </c>
      <c r="M61" s="33"/>
      <c r="N61" s="7"/>
      <c r="O61" s="2"/>
      <c r="P61" s="2"/>
      <c r="Q61" s="2"/>
      <c r="R61" s="2"/>
      <c r="S61" s="2"/>
      <c r="T61" s="2"/>
      <c r="U61" s="2"/>
      <c r="V61" s="2"/>
      <c r="W61" s="2">
        <v>3</v>
      </c>
      <c r="X61" s="2"/>
      <c r="Y61" s="2"/>
      <c r="Z61" s="32">
        <f t="shared" si="6"/>
        <v>3</v>
      </c>
      <c r="AA61" s="2"/>
      <c r="AB61" s="2"/>
      <c r="AC61" s="2"/>
      <c r="AD61" s="2"/>
      <c r="AE61" s="2"/>
      <c r="AF61" s="2"/>
      <c r="AG61" s="2"/>
      <c r="AH61" s="2"/>
      <c r="AI61" s="2"/>
      <c r="AJ61" s="2"/>
      <c r="AK61" s="2"/>
      <c r="AL61" s="2"/>
      <c r="AM61" s="3">
        <f t="shared" si="7"/>
        <v>0</v>
      </c>
      <c r="AN61" s="2"/>
      <c r="AO61" s="2"/>
      <c r="AP61" s="2"/>
      <c r="AQ61" s="2"/>
      <c r="AR61" s="2"/>
      <c r="AS61" s="2"/>
      <c r="AT61" s="2"/>
      <c r="AU61" s="2"/>
      <c r="AV61" s="2"/>
      <c r="AW61" s="2"/>
      <c r="AX61" s="2"/>
      <c r="AY61" s="2"/>
      <c r="AZ61" s="3">
        <f t="shared" si="8"/>
        <v>0</v>
      </c>
      <c r="BA61" s="2"/>
      <c r="BB61" s="2"/>
      <c r="BC61" s="2"/>
      <c r="BD61" s="2"/>
      <c r="BE61" s="2"/>
      <c r="BF61" s="2"/>
      <c r="BG61" s="2"/>
      <c r="BH61" s="2"/>
      <c r="BI61" s="2"/>
      <c r="BJ61" s="2"/>
      <c r="BK61" s="2"/>
      <c r="BL61" s="2"/>
      <c r="BM61" s="3">
        <f t="shared" si="9"/>
        <v>0</v>
      </c>
      <c r="BN61" s="2"/>
      <c r="BO61" s="2"/>
      <c r="BP61" s="2"/>
      <c r="BQ61" s="2"/>
      <c r="BR61" s="2"/>
      <c r="BS61" s="2"/>
      <c r="BT61" s="2"/>
      <c r="BU61" s="2"/>
      <c r="BV61" s="2"/>
      <c r="BW61" s="2"/>
      <c r="BX61" s="2"/>
      <c r="BY61" s="2"/>
      <c r="BZ61" s="3">
        <f t="shared" si="10"/>
        <v>0</v>
      </c>
      <c r="CA61" s="30">
        <f t="shared" si="5"/>
        <v>3</v>
      </c>
    </row>
    <row r="62" spans="1:79" s="4" customFormat="1" ht="12.95" customHeight="1" x14ac:dyDescent="0.2">
      <c r="A62" s="5" t="s">
        <v>21</v>
      </c>
      <c r="B62" s="9" t="s">
        <v>1</v>
      </c>
      <c r="C62" s="5" t="s">
        <v>391</v>
      </c>
      <c r="D62" s="8" t="s">
        <v>392</v>
      </c>
      <c r="E62" s="8" t="s">
        <v>391</v>
      </c>
      <c r="F62" s="8" t="s">
        <v>392</v>
      </c>
      <c r="G62" s="5" t="s">
        <v>36</v>
      </c>
      <c r="H62" s="11" t="s">
        <v>26</v>
      </c>
      <c r="I62" s="11"/>
      <c r="J62" s="6" t="s">
        <v>991</v>
      </c>
      <c r="K62" s="6" t="s">
        <v>396</v>
      </c>
      <c r="L62" s="6" t="s">
        <v>397</v>
      </c>
      <c r="M62" s="33"/>
      <c r="N62" s="7"/>
      <c r="O62" s="2"/>
      <c r="P62" s="2"/>
      <c r="Q62" s="2"/>
      <c r="R62" s="2"/>
      <c r="S62" s="2"/>
      <c r="T62" s="2"/>
      <c r="U62" s="2"/>
      <c r="V62" s="2"/>
      <c r="W62" s="2">
        <v>3</v>
      </c>
      <c r="X62" s="2"/>
      <c r="Y62" s="2"/>
      <c r="Z62" s="32">
        <f t="shared" si="6"/>
        <v>3</v>
      </c>
      <c r="AA62" s="2"/>
      <c r="AB62" s="2"/>
      <c r="AC62" s="2"/>
      <c r="AD62" s="2"/>
      <c r="AE62" s="2"/>
      <c r="AF62" s="2"/>
      <c r="AG62" s="2"/>
      <c r="AH62" s="2"/>
      <c r="AI62" s="2"/>
      <c r="AJ62" s="2"/>
      <c r="AK62" s="2"/>
      <c r="AL62" s="2"/>
      <c r="AM62" s="3">
        <f t="shared" si="7"/>
        <v>0</v>
      </c>
      <c r="AN62" s="2"/>
      <c r="AO62" s="2"/>
      <c r="AP62" s="2"/>
      <c r="AQ62" s="2"/>
      <c r="AR62" s="2"/>
      <c r="AS62" s="2"/>
      <c r="AT62" s="2"/>
      <c r="AU62" s="2"/>
      <c r="AV62" s="2"/>
      <c r="AW62" s="2"/>
      <c r="AX62" s="2"/>
      <c r="AY62" s="2"/>
      <c r="AZ62" s="3">
        <f t="shared" si="8"/>
        <v>0</v>
      </c>
      <c r="BA62" s="2"/>
      <c r="BB62" s="2"/>
      <c r="BC62" s="2"/>
      <c r="BD62" s="2"/>
      <c r="BE62" s="2"/>
      <c r="BF62" s="2"/>
      <c r="BG62" s="2"/>
      <c r="BH62" s="2"/>
      <c r="BI62" s="2"/>
      <c r="BJ62" s="2"/>
      <c r="BK62" s="2"/>
      <c r="BL62" s="2"/>
      <c r="BM62" s="3">
        <f t="shared" si="9"/>
        <v>0</v>
      </c>
      <c r="BN62" s="2"/>
      <c r="BO62" s="2"/>
      <c r="BP62" s="2"/>
      <c r="BQ62" s="2"/>
      <c r="BR62" s="2"/>
      <c r="BS62" s="2"/>
      <c r="BT62" s="2"/>
      <c r="BU62" s="2"/>
      <c r="BV62" s="2"/>
      <c r="BW62" s="2"/>
      <c r="BX62" s="2"/>
      <c r="BY62" s="2"/>
      <c r="BZ62" s="3">
        <f t="shared" si="10"/>
        <v>0</v>
      </c>
      <c r="CA62" s="30">
        <f t="shared" si="5"/>
        <v>3</v>
      </c>
    </row>
    <row r="63" spans="1:79" s="4" customFormat="1" ht="12.95" customHeight="1" x14ac:dyDescent="0.2">
      <c r="A63" s="5" t="s">
        <v>21</v>
      </c>
      <c r="B63" s="9" t="s">
        <v>1</v>
      </c>
      <c r="C63" s="5" t="s">
        <v>391</v>
      </c>
      <c r="D63" s="8" t="s">
        <v>392</v>
      </c>
      <c r="E63" s="8" t="s">
        <v>391</v>
      </c>
      <c r="F63" s="8" t="s">
        <v>392</v>
      </c>
      <c r="G63" s="5" t="s">
        <v>36</v>
      </c>
      <c r="H63" s="11" t="s">
        <v>26</v>
      </c>
      <c r="I63" s="11"/>
      <c r="J63" s="6" t="s">
        <v>992</v>
      </c>
      <c r="K63" s="6" t="s">
        <v>396</v>
      </c>
      <c r="L63" s="6" t="s">
        <v>397</v>
      </c>
      <c r="M63" s="33"/>
      <c r="N63" s="7"/>
      <c r="O63" s="2"/>
      <c r="P63" s="2"/>
      <c r="Q63" s="2"/>
      <c r="R63" s="2"/>
      <c r="S63" s="2"/>
      <c r="T63" s="2"/>
      <c r="U63" s="2"/>
      <c r="V63" s="2"/>
      <c r="W63" s="2">
        <v>3</v>
      </c>
      <c r="X63" s="2"/>
      <c r="Y63" s="2"/>
      <c r="Z63" s="32">
        <f t="shared" si="6"/>
        <v>3</v>
      </c>
      <c r="AA63" s="2"/>
      <c r="AB63" s="2"/>
      <c r="AC63" s="2"/>
      <c r="AD63" s="2"/>
      <c r="AE63" s="2"/>
      <c r="AF63" s="2"/>
      <c r="AG63" s="2"/>
      <c r="AH63" s="2"/>
      <c r="AI63" s="2"/>
      <c r="AJ63" s="2"/>
      <c r="AK63" s="2"/>
      <c r="AL63" s="2"/>
      <c r="AM63" s="3">
        <f t="shared" si="7"/>
        <v>0</v>
      </c>
      <c r="AN63" s="2"/>
      <c r="AO63" s="2"/>
      <c r="AP63" s="2"/>
      <c r="AQ63" s="2"/>
      <c r="AR63" s="2"/>
      <c r="AS63" s="2"/>
      <c r="AT63" s="2"/>
      <c r="AU63" s="2">
        <v>0</v>
      </c>
      <c r="AV63" s="2"/>
      <c r="AW63" s="2"/>
      <c r="AX63" s="2"/>
      <c r="AY63" s="2"/>
      <c r="AZ63" s="3">
        <f t="shared" si="8"/>
        <v>0</v>
      </c>
      <c r="BA63" s="2"/>
      <c r="BB63" s="2"/>
      <c r="BC63" s="2"/>
      <c r="BD63" s="2"/>
      <c r="BE63" s="2"/>
      <c r="BF63" s="2"/>
      <c r="BG63" s="2"/>
      <c r="BH63" s="2"/>
      <c r="BI63" s="2"/>
      <c r="BJ63" s="2"/>
      <c r="BK63" s="2"/>
      <c r="BL63" s="2"/>
      <c r="BM63" s="3">
        <f t="shared" si="9"/>
        <v>0</v>
      </c>
      <c r="BN63" s="2"/>
      <c r="BO63" s="2"/>
      <c r="BP63" s="2"/>
      <c r="BQ63" s="2"/>
      <c r="BR63" s="2"/>
      <c r="BS63" s="2"/>
      <c r="BT63" s="2"/>
      <c r="BU63" s="2"/>
      <c r="BV63" s="2"/>
      <c r="BW63" s="2"/>
      <c r="BX63" s="2"/>
      <c r="BY63" s="2"/>
      <c r="BZ63" s="3">
        <f t="shared" si="10"/>
        <v>0</v>
      </c>
      <c r="CA63" s="30">
        <f t="shared" si="5"/>
        <v>3</v>
      </c>
    </row>
    <row r="64" spans="1:79" s="4" customFormat="1" ht="12.95" customHeight="1" x14ac:dyDescent="0.2">
      <c r="A64" s="5" t="s">
        <v>21</v>
      </c>
      <c r="B64" s="9" t="s">
        <v>1</v>
      </c>
      <c r="C64" s="5" t="s">
        <v>76</v>
      </c>
      <c r="D64" s="8" t="s">
        <v>77</v>
      </c>
      <c r="E64" s="8" t="s">
        <v>76</v>
      </c>
      <c r="F64" s="8" t="s">
        <v>77</v>
      </c>
      <c r="G64" s="5" t="s">
        <v>36</v>
      </c>
      <c r="H64" s="11" t="s">
        <v>26</v>
      </c>
      <c r="I64" s="11"/>
      <c r="J64" s="6" t="s">
        <v>1011</v>
      </c>
      <c r="K64" s="6" t="s">
        <v>80</v>
      </c>
      <c r="L64" s="6" t="s">
        <v>81</v>
      </c>
      <c r="M64" s="33"/>
      <c r="N64" s="7">
        <v>0</v>
      </c>
      <c r="O64" s="2">
        <v>0</v>
      </c>
      <c r="P64" s="2">
        <v>0</v>
      </c>
      <c r="Q64" s="2">
        <v>0</v>
      </c>
      <c r="R64" s="2">
        <v>0</v>
      </c>
      <c r="S64" s="2">
        <v>0</v>
      </c>
      <c r="T64" s="2">
        <v>0</v>
      </c>
      <c r="U64" s="2">
        <v>2.6</v>
      </c>
      <c r="V64" s="2">
        <v>0</v>
      </c>
      <c r="W64" s="2">
        <v>0</v>
      </c>
      <c r="X64" s="2">
        <v>0</v>
      </c>
      <c r="Y64" s="2">
        <v>0</v>
      </c>
      <c r="Z64" s="32">
        <f t="shared" si="6"/>
        <v>2.6</v>
      </c>
      <c r="AA64" s="2">
        <v>0</v>
      </c>
      <c r="AB64" s="2">
        <v>0</v>
      </c>
      <c r="AC64" s="2">
        <v>0</v>
      </c>
      <c r="AD64" s="2">
        <v>0</v>
      </c>
      <c r="AE64" s="2">
        <v>0</v>
      </c>
      <c r="AF64" s="2">
        <v>0</v>
      </c>
      <c r="AG64" s="2">
        <v>0</v>
      </c>
      <c r="AH64" s="2">
        <v>0</v>
      </c>
      <c r="AI64" s="2">
        <v>0</v>
      </c>
      <c r="AJ64" s="2">
        <v>0</v>
      </c>
      <c r="AK64" s="2">
        <v>0</v>
      </c>
      <c r="AL64" s="2">
        <v>0</v>
      </c>
      <c r="AM64" s="3">
        <f t="shared" si="7"/>
        <v>0</v>
      </c>
      <c r="AN64" s="2">
        <v>0</v>
      </c>
      <c r="AO64" s="2">
        <v>0</v>
      </c>
      <c r="AP64" s="2">
        <v>0</v>
      </c>
      <c r="AQ64" s="2">
        <v>0</v>
      </c>
      <c r="AR64" s="2">
        <v>0</v>
      </c>
      <c r="AS64" s="2">
        <v>0</v>
      </c>
      <c r="AT64" s="2">
        <v>0</v>
      </c>
      <c r="AU64" s="2">
        <v>0</v>
      </c>
      <c r="AV64" s="2">
        <v>0</v>
      </c>
      <c r="AW64" s="2">
        <v>0</v>
      </c>
      <c r="AX64" s="2">
        <v>0</v>
      </c>
      <c r="AY64" s="2">
        <v>0</v>
      </c>
      <c r="AZ64" s="3">
        <f t="shared" si="8"/>
        <v>0</v>
      </c>
      <c r="BA64" s="2">
        <v>0</v>
      </c>
      <c r="BB64" s="2">
        <v>0</v>
      </c>
      <c r="BC64" s="2">
        <v>0</v>
      </c>
      <c r="BD64" s="2">
        <v>0</v>
      </c>
      <c r="BE64" s="2">
        <v>0</v>
      </c>
      <c r="BF64" s="2">
        <v>0</v>
      </c>
      <c r="BG64" s="2">
        <v>0</v>
      </c>
      <c r="BH64" s="2">
        <v>0</v>
      </c>
      <c r="BI64" s="2">
        <v>0</v>
      </c>
      <c r="BJ64" s="2">
        <v>0</v>
      </c>
      <c r="BK64" s="2">
        <v>0</v>
      </c>
      <c r="BL64" s="2">
        <v>0</v>
      </c>
      <c r="BM64" s="3">
        <f t="shared" si="9"/>
        <v>0</v>
      </c>
      <c r="BN64" s="2">
        <v>0</v>
      </c>
      <c r="BO64" s="2">
        <v>0</v>
      </c>
      <c r="BP64" s="2">
        <v>0</v>
      </c>
      <c r="BQ64" s="2">
        <v>0</v>
      </c>
      <c r="BR64" s="2">
        <v>0</v>
      </c>
      <c r="BS64" s="2">
        <v>0</v>
      </c>
      <c r="BT64" s="2">
        <v>0</v>
      </c>
      <c r="BU64" s="2">
        <v>0</v>
      </c>
      <c r="BV64" s="2">
        <v>0</v>
      </c>
      <c r="BW64" s="2">
        <v>0</v>
      </c>
      <c r="BX64" s="2">
        <v>0</v>
      </c>
      <c r="BY64" s="2">
        <v>0</v>
      </c>
      <c r="BZ64" s="3">
        <f t="shared" si="10"/>
        <v>0</v>
      </c>
      <c r="CA64" s="30">
        <f t="shared" si="5"/>
        <v>2.6</v>
      </c>
    </row>
    <row r="65" spans="1:79" s="4" customFormat="1" ht="12.95" customHeight="1" x14ac:dyDescent="0.2">
      <c r="A65" s="5" t="s">
        <v>21</v>
      </c>
      <c r="B65" s="9" t="s">
        <v>1</v>
      </c>
      <c r="C65" s="5" t="s">
        <v>76</v>
      </c>
      <c r="D65" s="8" t="s">
        <v>77</v>
      </c>
      <c r="E65" s="8" t="s">
        <v>76</v>
      </c>
      <c r="F65" s="8" t="s">
        <v>77</v>
      </c>
      <c r="G65" s="5" t="s">
        <v>36</v>
      </c>
      <c r="H65" s="11" t="s">
        <v>26</v>
      </c>
      <c r="I65" s="11"/>
      <c r="J65" s="6" t="s">
        <v>658</v>
      </c>
      <c r="K65" s="6" t="s">
        <v>85</v>
      </c>
      <c r="L65" s="6" t="s">
        <v>86</v>
      </c>
      <c r="M65" s="33"/>
      <c r="N65" s="7">
        <v>0</v>
      </c>
      <c r="O65" s="2">
        <v>0</v>
      </c>
      <c r="P65" s="2">
        <v>0</v>
      </c>
      <c r="Q65" s="2">
        <v>0</v>
      </c>
      <c r="R65" s="2">
        <v>0</v>
      </c>
      <c r="S65" s="2">
        <v>0</v>
      </c>
      <c r="T65" s="2">
        <v>0</v>
      </c>
      <c r="U65" s="2">
        <v>0</v>
      </c>
      <c r="V65" s="2">
        <v>0</v>
      </c>
      <c r="W65" s="2">
        <v>0</v>
      </c>
      <c r="X65" s="2">
        <v>0</v>
      </c>
      <c r="Y65" s="2">
        <v>1.5</v>
      </c>
      <c r="Z65" s="32">
        <f t="shared" si="6"/>
        <v>1.5</v>
      </c>
      <c r="AA65" s="2">
        <v>0</v>
      </c>
      <c r="AB65" s="2">
        <v>0</v>
      </c>
      <c r="AC65" s="2">
        <v>0</v>
      </c>
      <c r="AD65" s="2">
        <v>0</v>
      </c>
      <c r="AE65" s="2">
        <v>0</v>
      </c>
      <c r="AF65" s="2">
        <v>0</v>
      </c>
      <c r="AG65" s="2">
        <v>0</v>
      </c>
      <c r="AH65" s="2">
        <v>0</v>
      </c>
      <c r="AI65" s="2">
        <v>0</v>
      </c>
      <c r="AJ65" s="2">
        <v>0</v>
      </c>
      <c r="AK65" s="2">
        <v>0</v>
      </c>
      <c r="AL65" s="2">
        <v>0</v>
      </c>
      <c r="AM65" s="3">
        <f t="shared" si="7"/>
        <v>0</v>
      </c>
      <c r="AN65" s="2">
        <v>0</v>
      </c>
      <c r="AO65" s="2">
        <v>0</v>
      </c>
      <c r="AP65" s="2">
        <v>0</v>
      </c>
      <c r="AQ65" s="2">
        <v>0</v>
      </c>
      <c r="AR65" s="2">
        <v>0</v>
      </c>
      <c r="AS65" s="2">
        <v>0</v>
      </c>
      <c r="AT65" s="2">
        <v>0</v>
      </c>
      <c r="AU65" s="2">
        <v>0</v>
      </c>
      <c r="AV65" s="2">
        <v>0</v>
      </c>
      <c r="AW65" s="2">
        <v>0</v>
      </c>
      <c r="AX65" s="2">
        <v>0</v>
      </c>
      <c r="AY65" s="2">
        <v>0</v>
      </c>
      <c r="AZ65" s="3">
        <f t="shared" si="8"/>
        <v>0</v>
      </c>
      <c r="BA65" s="2">
        <v>0</v>
      </c>
      <c r="BB65" s="2">
        <v>0</v>
      </c>
      <c r="BC65" s="2">
        <v>0</v>
      </c>
      <c r="BD65" s="2">
        <v>0</v>
      </c>
      <c r="BE65" s="2">
        <v>0</v>
      </c>
      <c r="BF65" s="2">
        <v>0</v>
      </c>
      <c r="BG65" s="2">
        <v>0</v>
      </c>
      <c r="BH65" s="2">
        <v>0</v>
      </c>
      <c r="BI65" s="2">
        <v>0</v>
      </c>
      <c r="BJ65" s="2">
        <v>0</v>
      </c>
      <c r="BK65" s="2">
        <v>0</v>
      </c>
      <c r="BL65" s="2">
        <v>0</v>
      </c>
      <c r="BM65" s="3">
        <f t="shared" si="9"/>
        <v>0</v>
      </c>
      <c r="BN65" s="2">
        <v>0</v>
      </c>
      <c r="BO65" s="2">
        <v>0</v>
      </c>
      <c r="BP65" s="2">
        <v>0</v>
      </c>
      <c r="BQ65" s="2">
        <v>0</v>
      </c>
      <c r="BR65" s="2">
        <v>0</v>
      </c>
      <c r="BS65" s="2">
        <v>0</v>
      </c>
      <c r="BT65" s="2">
        <v>0</v>
      </c>
      <c r="BU65" s="2">
        <v>0</v>
      </c>
      <c r="BV65" s="2">
        <v>0</v>
      </c>
      <c r="BW65" s="2">
        <v>0</v>
      </c>
      <c r="BX65" s="2">
        <v>0</v>
      </c>
      <c r="BY65" s="2">
        <v>0</v>
      </c>
      <c r="BZ65" s="3">
        <f t="shared" si="10"/>
        <v>0</v>
      </c>
      <c r="CA65" s="30">
        <f t="shared" si="5"/>
        <v>1.5</v>
      </c>
    </row>
    <row r="66" spans="1:79" s="4" customFormat="1" ht="12.95" customHeight="1" x14ac:dyDescent="0.2">
      <c r="A66" s="5" t="s">
        <v>21</v>
      </c>
      <c r="B66" s="9" t="s">
        <v>1</v>
      </c>
      <c r="C66" s="5" t="s">
        <v>76</v>
      </c>
      <c r="D66" s="8" t="s">
        <v>77</v>
      </c>
      <c r="E66" s="8" t="s">
        <v>76</v>
      </c>
      <c r="F66" s="8" t="s">
        <v>77</v>
      </c>
      <c r="G66" s="5" t="s">
        <v>36</v>
      </c>
      <c r="H66" s="11" t="s">
        <v>26</v>
      </c>
      <c r="I66" s="11"/>
      <c r="J66" s="6" t="s">
        <v>659</v>
      </c>
      <c r="K66" s="6" t="s">
        <v>84</v>
      </c>
      <c r="L66" s="6" t="s">
        <v>83</v>
      </c>
      <c r="M66" s="33"/>
      <c r="N66" s="7">
        <v>0</v>
      </c>
      <c r="O66" s="2">
        <v>0</v>
      </c>
      <c r="P66" s="2">
        <v>0</v>
      </c>
      <c r="Q66" s="2">
        <v>0</v>
      </c>
      <c r="R66" s="2">
        <v>0</v>
      </c>
      <c r="S66" s="2">
        <v>0</v>
      </c>
      <c r="T66" s="2">
        <v>0</v>
      </c>
      <c r="U66" s="2">
        <v>1.3</v>
      </c>
      <c r="V66" s="2">
        <v>0</v>
      </c>
      <c r="W66" s="2">
        <v>0</v>
      </c>
      <c r="X66" s="2">
        <v>0</v>
      </c>
      <c r="Y66" s="2">
        <v>0</v>
      </c>
      <c r="Z66" s="32">
        <f t="shared" si="6"/>
        <v>1.3</v>
      </c>
      <c r="AA66" s="2">
        <v>0</v>
      </c>
      <c r="AB66" s="2">
        <v>0</v>
      </c>
      <c r="AC66" s="2">
        <v>0</v>
      </c>
      <c r="AD66" s="2">
        <v>0</v>
      </c>
      <c r="AE66" s="2">
        <v>0</v>
      </c>
      <c r="AF66" s="2">
        <v>0</v>
      </c>
      <c r="AG66" s="2">
        <v>0</v>
      </c>
      <c r="AH66" s="2">
        <v>0</v>
      </c>
      <c r="AI66" s="2">
        <v>0</v>
      </c>
      <c r="AJ66" s="2">
        <v>0</v>
      </c>
      <c r="AK66" s="2">
        <v>0</v>
      </c>
      <c r="AL66" s="2">
        <v>0</v>
      </c>
      <c r="AM66" s="3">
        <f t="shared" si="7"/>
        <v>0</v>
      </c>
      <c r="AN66" s="2">
        <v>0</v>
      </c>
      <c r="AO66" s="2">
        <v>0</v>
      </c>
      <c r="AP66" s="2">
        <v>0</v>
      </c>
      <c r="AQ66" s="2">
        <v>0</v>
      </c>
      <c r="AR66" s="2">
        <v>0</v>
      </c>
      <c r="AS66" s="2">
        <v>0</v>
      </c>
      <c r="AT66" s="2">
        <v>0</v>
      </c>
      <c r="AU66" s="2">
        <v>0</v>
      </c>
      <c r="AV66" s="2">
        <v>0</v>
      </c>
      <c r="AW66" s="2">
        <v>0</v>
      </c>
      <c r="AX66" s="2">
        <v>0</v>
      </c>
      <c r="AY66" s="2">
        <v>0</v>
      </c>
      <c r="AZ66" s="3">
        <f t="shared" si="8"/>
        <v>0</v>
      </c>
      <c r="BA66" s="2">
        <v>0</v>
      </c>
      <c r="BB66" s="2">
        <v>0</v>
      </c>
      <c r="BC66" s="2">
        <v>0</v>
      </c>
      <c r="BD66" s="2">
        <v>0</v>
      </c>
      <c r="BE66" s="2">
        <v>0</v>
      </c>
      <c r="BF66" s="2">
        <v>0</v>
      </c>
      <c r="BG66" s="2">
        <v>0</v>
      </c>
      <c r="BH66" s="2">
        <v>0</v>
      </c>
      <c r="BI66" s="2">
        <v>0</v>
      </c>
      <c r="BJ66" s="2">
        <v>0</v>
      </c>
      <c r="BK66" s="2">
        <v>0</v>
      </c>
      <c r="BL66" s="2">
        <v>0</v>
      </c>
      <c r="BM66" s="3">
        <f t="shared" si="9"/>
        <v>0</v>
      </c>
      <c r="BN66" s="2">
        <v>0</v>
      </c>
      <c r="BO66" s="2">
        <v>0</v>
      </c>
      <c r="BP66" s="2">
        <v>0</v>
      </c>
      <c r="BQ66" s="2">
        <v>0</v>
      </c>
      <c r="BR66" s="2">
        <v>0</v>
      </c>
      <c r="BS66" s="2">
        <v>0</v>
      </c>
      <c r="BT66" s="2">
        <v>0</v>
      </c>
      <c r="BU66" s="2">
        <v>0</v>
      </c>
      <c r="BV66" s="2">
        <v>0</v>
      </c>
      <c r="BW66" s="2">
        <v>0</v>
      </c>
      <c r="BX66" s="2">
        <v>0</v>
      </c>
      <c r="BY66" s="2">
        <v>0</v>
      </c>
      <c r="BZ66" s="3">
        <f t="shared" si="10"/>
        <v>0</v>
      </c>
      <c r="CA66" s="30">
        <f t="shared" ref="CA66:CA129" si="11">SUM(BZ66,BM66,AZ66,AM66,Z66)</f>
        <v>1.3</v>
      </c>
    </row>
    <row r="67" spans="1:79" s="4" customFormat="1" ht="12.95" customHeight="1" x14ac:dyDescent="0.2">
      <c r="A67" s="5" t="s">
        <v>21</v>
      </c>
      <c r="B67" s="9" t="s">
        <v>2</v>
      </c>
      <c r="C67" s="5" t="s">
        <v>272</v>
      </c>
      <c r="D67" s="8" t="s">
        <v>982</v>
      </c>
      <c r="E67" s="8" t="s">
        <v>272</v>
      </c>
      <c r="F67" s="8" t="s">
        <v>982</v>
      </c>
      <c r="G67" s="5" t="s">
        <v>23</v>
      </c>
      <c r="H67" s="11" t="s">
        <v>533</v>
      </c>
      <c r="I67" s="11"/>
      <c r="J67" s="6" t="s">
        <v>739</v>
      </c>
      <c r="K67" s="6" t="s">
        <v>737</v>
      </c>
      <c r="L67" s="6" t="s">
        <v>738</v>
      </c>
      <c r="M67" s="33"/>
      <c r="N67" s="7">
        <v>0</v>
      </c>
      <c r="O67" s="2">
        <v>0</v>
      </c>
      <c r="P67" s="2">
        <v>0</v>
      </c>
      <c r="Q67" s="2">
        <v>0</v>
      </c>
      <c r="R67" s="2">
        <v>0</v>
      </c>
      <c r="S67" s="2">
        <v>29.25</v>
      </c>
      <c r="T67" s="2">
        <v>0</v>
      </c>
      <c r="U67" s="2">
        <v>0</v>
      </c>
      <c r="V67" s="2">
        <v>0</v>
      </c>
      <c r="W67" s="2">
        <v>0</v>
      </c>
      <c r="X67" s="2">
        <v>0</v>
      </c>
      <c r="Y67" s="2">
        <v>0</v>
      </c>
      <c r="Z67" s="32">
        <f t="shared" si="6"/>
        <v>29.25</v>
      </c>
      <c r="AA67" s="2">
        <v>0</v>
      </c>
      <c r="AB67" s="2">
        <v>0</v>
      </c>
      <c r="AC67" s="2">
        <v>0</v>
      </c>
      <c r="AD67" s="2">
        <v>0</v>
      </c>
      <c r="AE67" s="2">
        <v>0</v>
      </c>
      <c r="AF67" s="2">
        <v>0</v>
      </c>
      <c r="AG67" s="2">
        <v>0</v>
      </c>
      <c r="AH67" s="2">
        <v>0</v>
      </c>
      <c r="AI67" s="2">
        <v>0</v>
      </c>
      <c r="AJ67" s="2">
        <v>0</v>
      </c>
      <c r="AK67" s="2">
        <v>0</v>
      </c>
      <c r="AL67" s="2">
        <v>16</v>
      </c>
      <c r="AM67" s="3">
        <f t="shared" si="7"/>
        <v>16</v>
      </c>
      <c r="AN67" s="2">
        <v>0</v>
      </c>
      <c r="AO67" s="2">
        <v>0</v>
      </c>
      <c r="AP67" s="2">
        <v>0</v>
      </c>
      <c r="AQ67" s="2">
        <v>0</v>
      </c>
      <c r="AR67" s="2">
        <v>0</v>
      </c>
      <c r="AS67" s="2">
        <v>0</v>
      </c>
      <c r="AT67" s="2">
        <v>0</v>
      </c>
      <c r="AU67" s="2">
        <v>0</v>
      </c>
      <c r="AV67" s="2">
        <v>0</v>
      </c>
      <c r="AW67" s="2">
        <v>0</v>
      </c>
      <c r="AX67" s="2">
        <v>0</v>
      </c>
      <c r="AY67" s="2">
        <v>30</v>
      </c>
      <c r="AZ67" s="3">
        <f t="shared" si="8"/>
        <v>30</v>
      </c>
      <c r="BA67" s="2">
        <v>0</v>
      </c>
      <c r="BB67" s="2">
        <v>0</v>
      </c>
      <c r="BC67" s="2">
        <v>0</v>
      </c>
      <c r="BD67" s="2">
        <v>0</v>
      </c>
      <c r="BE67" s="2">
        <v>0</v>
      </c>
      <c r="BF67" s="2">
        <v>0</v>
      </c>
      <c r="BG67" s="2">
        <v>0</v>
      </c>
      <c r="BH67" s="2">
        <v>0</v>
      </c>
      <c r="BI67" s="2">
        <v>0</v>
      </c>
      <c r="BJ67" s="2">
        <v>0</v>
      </c>
      <c r="BK67" s="2">
        <v>0</v>
      </c>
      <c r="BL67" s="2">
        <v>49.5</v>
      </c>
      <c r="BM67" s="3">
        <f t="shared" si="9"/>
        <v>49.5</v>
      </c>
      <c r="BN67" s="2">
        <v>0</v>
      </c>
      <c r="BO67" s="2">
        <v>0</v>
      </c>
      <c r="BP67" s="2">
        <v>0</v>
      </c>
      <c r="BQ67" s="2">
        <v>0</v>
      </c>
      <c r="BR67" s="2">
        <v>0</v>
      </c>
      <c r="BS67" s="2">
        <v>0</v>
      </c>
      <c r="BT67" s="2">
        <v>0</v>
      </c>
      <c r="BU67" s="2">
        <v>0</v>
      </c>
      <c r="BV67" s="2">
        <v>0</v>
      </c>
      <c r="BW67" s="2">
        <v>0</v>
      </c>
      <c r="BX67" s="2">
        <v>0</v>
      </c>
      <c r="BY67" s="2">
        <v>42.5</v>
      </c>
      <c r="BZ67" s="3">
        <f t="shared" si="10"/>
        <v>42.5</v>
      </c>
      <c r="CA67" s="30">
        <f t="shared" si="11"/>
        <v>167.25</v>
      </c>
    </row>
    <row r="68" spans="1:79" s="4" customFormat="1" ht="12.95" customHeight="1" x14ac:dyDescent="0.2">
      <c r="A68" s="5" t="s">
        <v>21</v>
      </c>
      <c r="B68" s="9" t="s">
        <v>3</v>
      </c>
      <c r="C68" s="5" t="s">
        <v>978</v>
      </c>
      <c r="D68" s="8" t="s">
        <v>983</v>
      </c>
      <c r="E68" s="8" t="s">
        <v>978</v>
      </c>
      <c r="F68" s="8" t="s">
        <v>983</v>
      </c>
      <c r="G68" s="5" t="s">
        <v>23</v>
      </c>
      <c r="H68" s="11" t="s">
        <v>742</v>
      </c>
      <c r="I68" s="11"/>
      <c r="J68" s="20" t="s">
        <v>997</v>
      </c>
      <c r="K68" s="6" t="s">
        <v>363</v>
      </c>
      <c r="L68" s="6" t="s">
        <v>26</v>
      </c>
      <c r="M68" s="33"/>
      <c r="N68" s="7">
        <v>0</v>
      </c>
      <c r="O68" s="2">
        <v>0</v>
      </c>
      <c r="P68" s="2">
        <v>0</v>
      </c>
      <c r="Q68" s="2">
        <v>0</v>
      </c>
      <c r="R68" s="2">
        <v>0</v>
      </c>
      <c r="S68" s="2">
        <v>0</v>
      </c>
      <c r="T68" s="2">
        <v>0</v>
      </c>
      <c r="U68" s="2">
        <v>0</v>
      </c>
      <c r="V68" s="2">
        <v>0</v>
      </c>
      <c r="W68" s="2">
        <v>0</v>
      </c>
      <c r="X68" s="2">
        <v>0</v>
      </c>
      <c r="Y68" s="2">
        <v>0</v>
      </c>
      <c r="Z68" s="32">
        <f t="shared" si="6"/>
        <v>0</v>
      </c>
      <c r="AA68" s="2">
        <v>0</v>
      </c>
      <c r="AB68" s="2">
        <v>0</v>
      </c>
      <c r="AC68" s="26">
        <v>351.9</v>
      </c>
      <c r="AD68" s="2">
        <v>0</v>
      </c>
      <c r="AE68" s="2">
        <v>0</v>
      </c>
      <c r="AF68" s="2">
        <v>0</v>
      </c>
      <c r="AG68" s="2">
        <v>0</v>
      </c>
      <c r="AH68" s="2">
        <v>0</v>
      </c>
      <c r="AI68" s="2">
        <v>0</v>
      </c>
      <c r="AJ68" s="2">
        <v>0</v>
      </c>
      <c r="AK68" s="2">
        <v>0</v>
      </c>
      <c r="AL68" s="2">
        <v>0</v>
      </c>
      <c r="AM68" s="3">
        <f t="shared" si="7"/>
        <v>351.9</v>
      </c>
      <c r="AN68" s="2">
        <v>0</v>
      </c>
      <c r="AO68" s="2">
        <v>0</v>
      </c>
      <c r="AP68" s="2">
        <v>0</v>
      </c>
      <c r="AQ68" s="2">
        <v>0</v>
      </c>
      <c r="AR68" s="2">
        <v>0</v>
      </c>
      <c r="AS68" s="2">
        <v>0</v>
      </c>
      <c r="AT68" s="2">
        <v>0</v>
      </c>
      <c r="AU68" s="25">
        <v>214.7</v>
      </c>
      <c r="AV68" s="2">
        <v>0</v>
      </c>
      <c r="AW68" s="2">
        <v>0</v>
      </c>
      <c r="AX68" s="2">
        <v>0</v>
      </c>
      <c r="AY68" s="2">
        <v>0</v>
      </c>
      <c r="AZ68" s="3">
        <f t="shared" si="8"/>
        <v>214.7</v>
      </c>
      <c r="BA68" s="2">
        <v>0</v>
      </c>
      <c r="BB68" s="2">
        <v>0</v>
      </c>
      <c r="BC68" s="2">
        <v>0</v>
      </c>
      <c r="BD68" s="2">
        <v>0</v>
      </c>
      <c r="BE68" s="2">
        <v>0</v>
      </c>
      <c r="BF68" s="2">
        <v>0</v>
      </c>
      <c r="BG68" s="2">
        <v>0</v>
      </c>
      <c r="BH68" s="2">
        <v>51.5</v>
      </c>
      <c r="BI68" s="2">
        <v>0</v>
      </c>
      <c r="BJ68" s="2">
        <v>0</v>
      </c>
      <c r="BK68" s="2">
        <v>0</v>
      </c>
      <c r="BL68" s="2">
        <v>0</v>
      </c>
      <c r="BM68" s="3">
        <f t="shared" si="9"/>
        <v>51.5</v>
      </c>
      <c r="BN68" s="2">
        <v>0</v>
      </c>
      <c r="BO68" s="2">
        <v>0</v>
      </c>
      <c r="BP68" s="2">
        <v>0</v>
      </c>
      <c r="BQ68" s="2">
        <v>0</v>
      </c>
      <c r="BR68" s="2">
        <v>0</v>
      </c>
      <c r="BS68" s="2">
        <v>0</v>
      </c>
      <c r="BT68" s="2">
        <v>0</v>
      </c>
      <c r="BU68" s="2">
        <v>278.5</v>
      </c>
      <c r="BV68" s="2">
        <v>0</v>
      </c>
      <c r="BW68" s="2">
        <v>0</v>
      </c>
      <c r="BX68" s="2">
        <v>0</v>
      </c>
      <c r="BY68" s="2">
        <v>0</v>
      </c>
      <c r="BZ68" s="3">
        <f t="shared" si="10"/>
        <v>278.5</v>
      </c>
      <c r="CA68" s="30">
        <f t="shared" si="11"/>
        <v>896.6</v>
      </c>
    </row>
    <row r="69" spans="1:79" s="4" customFormat="1" ht="12.95" customHeight="1" x14ac:dyDescent="0.2">
      <c r="A69" s="5" t="s">
        <v>21</v>
      </c>
      <c r="B69" s="9" t="s">
        <v>3</v>
      </c>
      <c r="C69" s="5" t="s">
        <v>148</v>
      </c>
      <c r="D69" s="8" t="s">
        <v>952</v>
      </c>
      <c r="E69" s="8" t="s">
        <v>148</v>
      </c>
      <c r="F69" s="8" t="s">
        <v>952</v>
      </c>
      <c r="G69" s="5" t="s">
        <v>36</v>
      </c>
      <c r="H69" s="11" t="s">
        <v>533</v>
      </c>
      <c r="I69" s="11"/>
      <c r="J69" s="20" t="s">
        <v>953</v>
      </c>
      <c r="K69" s="6" t="s">
        <v>954</v>
      </c>
      <c r="L69" s="6" t="s">
        <v>26</v>
      </c>
      <c r="M69" s="33"/>
      <c r="N69" s="7">
        <v>0</v>
      </c>
      <c r="O69" s="2">
        <v>0</v>
      </c>
      <c r="P69" s="2">
        <v>0</v>
      </c>
      <c r="Q69" s="2">
        <v>0</v>
      </c>
      <c r="R69" s="2">
        <v>0</v>
      </c>
      <c r="S69" s="25">
        <v>58.6</v>
      </c>
      <c r="T69" s="2">
        <v>0</v>
      </c>
      <c r="U69" s="2">
        <v>0</v>
      </c>
      <c r="V69" s="2">
        <v>0</v>
      </c>
      <c r="W69" s="2">
        <v>0</v>
      </c>
      <c r="X69" s="2">
        <v>0</v>
      </c>
      <c r="Y69" s="2">
        <v>0</v>
      </c>
      <c r="Z69" s="32">
        <f t="shared" si="6"/>
        <v>58.6</v>
      </c>
      <c r="AA69" s="2">
        <v>0</v>
      </c>
      <c r="AB69" s="2">
        <v>0</v>
      </c>
      <c r="AC69" s="2">
        <v>0</v>
      </c>
      <c r="AD69" s="2">
        <v>0</v>
      </c>
      <c r="AE69" s="2">
        <v>0</v>
      </c>
      <c r="AF69" s="2">
        <v>0</v>
      </c>
      <c r="AG69" s="2">
        <v>0</v>
      </c>
      <c r="AH69" s="2">
        <v>0</v>
      </c>
      <c r="AI69" s="2">
        <v>0</v>
      </c>
      <c r="AJ69" s="2">
        <v>0</v>
      </c>
      <c r="AK69" s="2">
        <v>0</v>
      </c>
      <c r="AL69" s="2">
        <v>0</v>
      </c>
      <c r="AM69" s="3">
        <f t="shared" si="7"/>
        <v>0</v>
      </c>
      <c r="AN69" s="2">
        <v>0</v>
      </c>
      <c r="AO69" s="2">
        <v>0</v>
      </c>
      <c r="AP69" s="2">
        <v>0</v>
      </c>
      <c r="AQ69" s="2">
        <v>0</v>
      </c>
      <c r="AR69" s="2">
        <v>0</v>
      </c>
      <c r="AS69" s="2">
        <v>0</v>
      </c>
      <c r="AT69" s="2">
        <v>0</v>
      </c>
      <c r="AU69" s="2">
        <v>0</v>
      </c>
      <c r="AV69" s="2">
        <v>0</v>
      </c>
      <c r="AW69" s="2">
        <v>0</v>
      </c>
      <c r="AX69" s="2">
        <v>0</v>
      </c>
      <c r="AY69" s="2">
        <v>0</v>
      </c>
      <c r="AZ69" s="3">
        <f t="shared" si="8"/>
        <v>0</v>
      </c>
      <c r="BA69" s="2">
        <v>0</v>
      </c>
      <c r="BB69" s="2">
        <v>0</v>
      </c>
      <c r="BC69" s="2">
        <v>0</v>
      </c>
      <c r="BD69" s="2">
        <v>0</v>
      </c>
      <c r="BE69" s="2">
        <v>0</v>
      </c>
      <c r="BF69" s="2">
        <v>0</v>
      </c>
      <c r="BG69" s="2">
        <v>0</v>
      </c>
      <c r="BH69" s="2">
        <v>0</v>
      </c>
      <c r="BI69" s="2">
        <v>0</v>
      </c>
      <c r="BJ69" s="2">
        <v>0</v>
      </c>
      <c r="BK69" s="2">
        <v>0</v>
      </c>
      <c r="BL69" s="2">
        <v>0</v>
      </c>
      <c r="BM69" s="3">
        <f t="shared" si="9"/>
        <v>0</v>
      </c>
      <c r="BN69" s="2">
        <v>0</v>
      </c>
      <c r="BO69" s="2">
        <v>0</v>
      </c>
      <c r="BP69" s="2">
        <v>0</v>
      </c>
      <c r="BQ69" s="2">
        <v>0</v>
      </c>
      <c r="BR69" s="2">
        <v>0</v>
      </c>
      <c r="BS69" s="2">
        <v>0</v>
      </c>
      <c r="BT69" s="2">
        <v>0</v>
      </c>
      <c r="BU69" s="2">
        <v>0</v>
      </c>
      <c r="BV69" s="2">
        <v>0</v>
      </c>
      <c r="BW69" s="2">
        <v>0</v>
      </c>
      <c r="BX69" s="2">
        <v>0</v>
      </c>
      <c r="BY69" s="2">
        <v>0</v>
      </c>
      <c r="BZ69" s="3">
        <f t="shared" si="10"/>
        <v>0</v>
      </c>
      <c r="CA69" s="30">
        <f t="shared" si="11"/>
        <v>58.6</v>
      </c>
    </row>
    <row r="70" spans="1:79" s="4" customFormat="1" ht="12.95" customHeight="1" x14ac:dyDescent="0.2">
      <c r="A70" s="5" t="s">
        <v>21</v>
      </c>
      <c r="B70" s="9" t="s">
        <v>4</v>
      </c>
      <c r="C70" s="5" t="s">
        <v>978</v>
      </c>
      <c r="D70" s="8" t="s">
        <v>983</v>
      </c>
      <c r="E70" s="8" t="s">
        <v>978</v>
      </c>
      <c r="F70" s="8" t="s">
        <v>983</v>
      </c>
      <c r="G70" s="5" t="s">
        <v>23</v>
      </c>
      <c r="H70" s="21" t="s">
        <v>743</v>
      </c>
      <c r="I70" s="21"/>
      <c r="J70" s="6" t="s">
        <v>325</v>
      </c>
      <c r="K70" s="6" t="s">
        <v>365</v>
      </c>
      <c r="L70" s="6" t="s">
        <v>26</v>
      </c>
      <c r="M70" s="33"/>
      <c r="N70" s="7">
        <v>0</v>
      </c>
      <c r="O70" s="2">
        <v>0</v>
      </c>
      <c r="P70" s="2">
        <v>0</v>
      </c>
      <c r="Q70" s="2">
        <v>0</v>
      </c>
      <c r="R70" s="2">
        <v>0</v>
      </c>
      <c r="S70" s="2">
        <v>0</v>
      </c>
      <c r="T70" s="2">
        <v>0</v>
      </c>
      <c r="U70" s="2">
        <v>300</v>
      </c>
      <c r="V70" s="2">
        <v>0</v>
      </c>
      <c r="W70" s="2">
        <v>0</v>
      </c>
      <c r="X70" s="2">
        <v>0</v>
      </c>
      <c r="Y70" s="2">
        <v>0</v>
      </c>
      <c r="Z70" s="32">
        <f t="shared" si="6"/>
        <v>300</v>
      </c>
      <c r="AA70" s="2">
        <v>0</v>
      </c>
      <c r="AB70" s="2">
        <v>0</v>
      </c>
      <c r="AC70" s="2">
        <v>0</v>
      </c>
      <c r="AD70" s="2">
        <v>0</v>
      </c>
      <c r="AE70" s="2">
        <v>0</v>
      </c>
      <c r="AF70" s="2">
        <v>0</v>
      </c>
      <c r="AG70" s="2">
        <v>0</v>
      </c>
      <c r="AH70" s="2">
        <v>300</v>
      </c>
      <c r="AI70" s="2">
        <v>0</v>
      </c>
      <c r="AJ70" s="2">
        <v>0</v>
      </c>
      <c r="AK70" s="2">
        <v>0</v>
      </c>
      <c r="AL70" s="2">
        <v>0</v>
      </c>
      <c r="AM70" s="3">
        <f t="shared" si="7"/>
        <v>300</v>
      </c>
      <c r="AN70" s="2">
        <v>0</v>
      </c>
      <c r="AO70" s="2">
        <v>0</v>
      </c>
      <c r="AP70" s="2">
        <v>0</v>
      </c>
      <c r="AQ70" s="2">
        <v>0</v>
      </c>
      <c r="AR70" s="2">
        <v>0</v>
      </c>
      <c r="AS70" s="2">
        <v>0</v>
      </c>
      <c r="AT70" s="2">
        <v>0</v>
      </c>
      <c r="AU70" s="2">
        <v>310</v>
      </c>
      <c r="AV70" s="2">
        <v>0</v>
      </c>
      <c r="AW70" s="2">
        <v>0</v>
      </c>
      <c r="AX70" s="2">
        <v>0</v>
      </c>
      <c r="AY70" s="2">
        <v>0</v>
      </c>
      <c r="AZ70" s="3">
        <f t="shared" si="8"/>
        <v>310</v>
      </c>
      <c r="BA70" s="2">
        <v>0</v>
      </c>
      <c r="BB70" s="2">
        <v>0</v>
      </c>
      <c r="BC70" s="2">
        <v>0</v>
      </c>
      <c r="BD70" s="2">
        <v>0</v>
      </c>
      <c r="BE70" s="2">
        <v>0</v>
      </c>
      <c r="BF70" s="2">
        <v>0</v>
      </c>
      <c r="BG70" s="2">
        <v>0</v>
      </c>
      <c r="BH70" s="2">
        <v>300</v>
      </c>
      <c r="BI70" s="2">
        <v>0</v>
      </c>
      <c r="BJ70" s="2">
        <v>0</v>
      </c>
      <c r="BK70" s="2">
        <v>0</v>
      </c>
      <c r="BL70" s="2">
        <v>0</v>
      </c>
      <c r="BM70" s="3">
        <f t="shared" si="9"/>
        <v>300</v>
      </c>
      <c r="BN70" s="2">
        <v>0</v>
      </c>
      <c r="BO70" s="2">
        <v>0</v>
      </c>
      <c r="BP70" s="2">
        <v>0</v>
      </c>
      <c r="BQ70" s="2">
        <v>0</v>
      </c>
      <c r="BR70" s="2">
        <v>0</v>
      </c>
      <c r="BS70" s="2">
        <v>0</v>
      </c>
      <c r="BT70" s="2">
        <v>0</v>
      </c>
      <c r="BU70" s="2">
        <v>289.39999999999998</v>
      </c>
      <c r="BV70" s="2">
        <v>0</v>
      </c>
      <c r="BW70" s="2">
        <v>0</v>
      </c>
      <c r="BX70" s="2">
        <v>0</v>
      </c>
      <c r="BY70" s="2">
        <v>0</v>
      </c>
      <c r="BZ70" s="3">
        <f t="shared" si="10"/>
        <v>289.39999999999998</v>
      </c>
      <c r="CA70" s="30">
        <f t="shared" si="11"/>
        <v>1499.4</v>
      </c>
    </row>
    <row r="71" spans="1:79" s="4" customFormat="1" ht="12.95" customHeight="1" x14ac:dyDescent="0.2">
      <c r="A71" s="5" t="s">
        <v>21</v>
      </c>
      <c r="B71" s="9" t="s">
        <v>4</v>
      </c>
      <c r="C71" s="5" t="s">
        <v>525</v>
      </c>
      <c r="D71" s="8" t="s">
        <v>955</v>
      </c>
      <c r="E71" s="8" t="s">
        <v>525</v>
      </c>
      <c r="F71" s="8" t="s">
        <v>955</v>
      </c>
      <c r="G71" s="5" t="s">
        <v>36</v>
      </c>
      <c r="H71" s="21" t="s">
        <v>533</v>
      </c>
      <c r="I71" s="21"/>
      <c r="J71" s="6" t="s">
        <v>856</v>
      </c>
      <c r="K71" s="6"/>
      <c r="L71" s="6"/>
      <c r="M71" s="33"/>
      <c r="N71" s="7">
        <v>0</v>
      </c>
      <c r="O71" s="2">
        <v>0</v>
      </c>
      <c r="P71" s="2">
        <v>400</v>
      </c>
      <c r="Q71" s="2">
        <v>0</v>
      </c>
      <c r="R71" s="2">
        <v>0</v>
      </c>
      <c r="S71" s="2">
        <v>0</v>
      </c>
      <c r="T71" s="2">
        <v>0</v>
      </c>
      <c r="U71" s="2">
        <v>0</v>
      </c>
      <c r="V71" s="2">
        <v>0</v>
      </c>
      <c r="W71" s="2">
        <v>0</v>
      </c>
      <c r="X71" s="2">
        <v>0</v>
      </c>
      <c r="Y71" s="2">
        <v>0</v>
      </c>
      <c r="Z71" s="32">
        <f t="shared" si="6"/>
        <v>400</v>
      </c>
      <c r="AA71" s="2">
        <v>0</v>
      </c>
      <c r="AB71" s="2">
        <v>0</v>
      </c>
      <c r="AC71" s="2"/>
      <c r="AD71" s="2">
        <v>0</v>
      </c>
      <c r="AE71" s="2">
        <v>0</v>
      </c>
      <c r="AF71" s="2">
        <v>250</v>
      </c>
      <c r="AG71" s="2">
        <v>0</v>
      </c>
      <c r="AH71" s="2">
        <v>0</v>
      </c>
      <c r="AI71" s="2">
        <v>0</v>
      </c>
      <c r="AJ71" s="2">
        <v>0</v>
      </c>
      <c r="AK71" s="2">
        <v>0</v>
      </c>
      <c r="AL71" s="2">
        <v>0</v>
      </c>
      <c r="AM71" s="3">
        <f t="shared" si="7"/>
        <v>250</v>
      </c>
      <c r="AN71" s="2">
        <v>0</v>
      </c>
      <c r="AO71" s="2">
        <v>0</v>
      </c>
      <c r="AP71" s="2">
        <v>0</v>
      </c>
      <c r="AQ71" s="2">
        <v>0</v>
      </c>
      <c r="AR71" s="2">
        <v>0</v>
      </c>
      <c r="AS71" s="2">
        <v>250</v>
      </c>
      <c r="AT71" s="2">
        <v>0</v>
      </c>
      <c r="AU71" s="2">
        <v>0</v>
      </c>
      <c r="AV71" s="2">
        <v>0</v>
      </c>
      <c r="AW71" s="2">
        <v>0</v>
      </c>
      <c r="AX71" s="2">
        <v>0</v>
      </c>
      <c r="AY71" s="2">
        <v>0</v>
      </c>
      <c r="AZ71" s="3">
        <f t="shared" si="8"/>
        <v>250</v>
      </c>
      <c r="BA71" s="2">
        <v>0</v>
      </c>
      <c r="BB71" s="2">
        <v>0</v>
      </c>
      <c r="BC71" s="2">
        <v>0</v>
      </c>
      <c r="BD71" s="2">
        <v>0</v>
      </c>
      <c r="BE71" s="2">
        <v>0</v>
      </c>
      <c r="BF71" s="2">
        <v>0</v>
      </c>
      <c r="BG71" s="2">
        <v>0</v>
      </c>
      <c r="BH71" s="2">
        <v>0</v>
      </c>
      <c r="BI71" s="2">
        <v>0</v>
      </c>
      <c r="BJ71" s="2">
        <v>0</v>
      </c>
      <c r="BK71" s="2">
        <v>0</v>
      </c>
      <c r="BL71" s="2">
        <v>0</v>
      </c>
      <c r="BM71" s="3">
        <f t="shared" si="9"/>
        <v>0</v>
      </c>
      <c r="BN71" s="2">
        <v>0</v>
      </c>
      <c r="BO71" s="2">
        <v>0</v>
      </c>
      <c r="BP71" s="2">
        <v>0</v>
      </c>
      <c r="BQ71" s="2">
        <v>0</v>
      </c>
      <c r="BR71" s="2">
        <v>0</v>
      </c>
      <c r="BS71" s="2">
        <v>0</v>
      </c>
      <c r="BT71" s="2">
        <v>0</v>
      </c>
      <c r="BU71" s="2">
        <v>0</v>
      </c>
      <c r="BV71" s="2">
        <v>0</v>
      </c>
      <c r="BW71" s="2">
        <v>0</v>
      </c>
      <c r="BX71" s="2">
        <v>0</v>
      </c>
      <c r="BY71" s="2">
        <v>0</v>
      </c>
      <c r="BZ71" s="3">
        <f t="shared" si="10"/>
        <v>0</v>
      </c>
      <c r="CA71" s="30">
        <f t="shared" si="11"/>
        <v>900</v>
      </c>
    </row>
    <row r="72" spans="1:79" s="4" customFormat="1" ht="12.95" customHeight="1" x14ac:dyDescent="0.2">
      <c r="A72" s="5" t="s">
        <v>21</v>
      </c>
      <c r="B72" s="9" t="s">
        <v>4</v>
      </c>
      <c r="C72" s="5" t="s">
        <v>979</v>
      </c>
      <c r="D72" s="8" t="s">
        <v>984</v>
      </c>
      <c r="E72" s="8" t="s">
        <v>979</v>
      </c>
      <c r="F72" s="8" t="s">
        <v>984</v>
      </c>
      <c r="G72" s="5" t="s">
        <v>23</v>
      </c>
      <c r="H72" s="21" t="s">
        <v>1025</v>
      </c>
      <c r="I72" s="21"/>
      <c r="J72" s="6" t="s">
        <v>342</v>
      </c>
      <c r="K72" s="6" t="s">
        <v>366</v>
      </c>
      <c r="L72" s="6" t="s">
        <v>798</v>
      </c>
      <c r="M72" s="33"/>
      <c r="N72" s="7">
        <v>0</v>
      </c>
      <c r="O72" s="2"/>
      <c r="P72" s="2">
        <v>119.11</v>
      </c>
      <c r="Q72" s="2">
        <v>0</v>
      </c>
      <c r="R72" s="2">
        <v>0</v>
      </c>
      <c r="S72" s="2">
        <v>0</v>
      </c>
      <c r="T72" s="2">
        <v>0</v>
      </c>
      <c r="U72" s="2">
        <v>0</v>
      </c>
      <c r="V72" s="2">
        <v>0</v>
      </c>
      <c r="W72" s="2">
        <v>0</v>
      </c>
      <c r="X72" s="2">
        <v>0</v>
      </c>
      <c r="Y72" s="2">
        <v>30.790000000000006</v>
      </c>
      <c r="Z72" s="32">
        <f t="shared" si="6"/>
        <v>149.9</v>
      </c>
      <c r="AA72" s="2">
        <v>0</v>
      </c>
      <c r="AB72" s="2">
        <v>150</v>
      </c>
      <c r="AC72" s="2">
        <v>0</v>
      </c>
      <c r="AD72" s="2">
        <v>0</v>
      </c>
      <c r="AE72" s="2">
        <v>0</v>
      </c>
      <c r="AF72" s="2">
        <v>0</v>
      </c>
      <c r="AG72" s="2">
        <v>0</v>
      </c>
      <c r="AH72" s="2">
        <v>0</v>
      </c>
      <c r="AI72" s="2">
        <v>0</v>
      </c>
      <c r="AJ72" s="2">
        <v>0</v>
      </c>
      <c r="AK72" s="2">
        <v>0</v>
      </c>
      <c r="AL72" s="2">
        <v>0</v>
      </c>
      <c r="AM72" s="3">
        <f t="shared" si="7"/>
        <v>150</v>
      </c>
      <c r="AN72" s="2">
        <v>0</v>
      </c>
      <c r="AO72" s="2">
        <v>180</v>
      </c>
      <c r="AP72" s="2">
        <v>0</v>
      </c>
      <c r="AQ72" s="2">
        <v>0</v>
      </c>
      <c r="AR72" s="2">
        <v>0</v>
      </c>
      <c r="AS72" s="2">
        <v>0</v>
      </c>
      <c r="AT72" s="2">
        <v>0</v>
      </c>
      <c r="AU72" s="2">
        <v>0</v>
      </c>
      <c r="AV72" s="2">
        <v>0</v>
      </c>
      <c r="AW72" s="2">
        <v>0</v>
      </c>
      <c r="AX72" s="2">
        <v>0</v>
      </c>
      <c r="AY72" s="2">
        <v>0</v>
      </c>
      <c r="AZ72" s="3">
        <f t="shared" si="8"/>
        <v>180</v>
      </c>
      <c r="BA72" s="2">
        <v>0</v>
      </c>
      <c r="BB72" s="2">
        <v>210</v>
      </c>
      <c r="BC72" s="2">
        <v>0</v>
      </c>
      <c r="BD72" s="2">
        <v>0</v>
      </c>
      <c r="BE72" s="2">
        <v>0</v>
      </c>
      <c r="BF72" s="2">
        <v>0</v>
      </c>
      <c r="BG72" s="2">
        <v>0</v>
      </c>
      <c r="BH72" s="2">
        <v>0</v>
      </c>
      <c r="BI72" s="2">
        <v>0</v>
      </c>
      <c r="BJ72" s="2">
        <v>0</v>
      </c>
      <c r="BK72" s="2">
        <v>0</v>
      </c>
      <c r="BL72" s="2">
        <v>0</v>
      </c>
      <c r="BM72" s="3">
        <f t="shared" si="9"/>
        <v>210</v>
      </c>
      <c r="BN72" s="2">
        <v>0</v>
      </c>
      <c r="BO72" s="2">
        <v>210</v>
      </c>
      <c r="BP72" s="2">
        <v>0</v>
      </c>
      <c r="BQ72" s="2">
        <v>0</v>
      </c>
      <c r="BR72" s="2">
        <v>0</v>
      </c>
      <c r="BS72" s="2">
        <v>0</v>
      </c>
      <c r="BT72" s="2">
        <v>0</v>
      </c>
      <c r="BU72" s="2">
        <v>0</v>
      </c>
      <c r="BV72" s="2">
        <v>0</v>
      </c>
      <c r="BW72" s="2">
        <v>0</v>
      </c>
      <c r="BX72" s="2">
        <v>0</v>
      </c>
      <c r="BY72" s="2">
        <v>0</v>
      </c>
      <c r="BZ72" s="3">
        <f t="shared" si="10"/>
        <v>210</v>
      </c>
      <c r="CA72" s="30">
        <f t="shared" si="11"/>
        <v>899.9</v>
      </c>
    </row>
    <row r="73" spans="1:79" s="4" customFormat="1" ht="12.95" customHeight="1" x14ac:dyDescent="0.2">
      <c r="A73" s="5" t="s">
        <v>21</v>
      </c>
      <c r="B73" s="9" t="s">
        <v>4</v>
      </c>
      <c r="C73" s="5" t="s">
        <v>979</v>
      </c>
      <c r="D73" s="8" t="s">
        <v>984</v>
      </c>
      <c r="E73" s="8" t="s">
        <v>979</v>
      </c>
      <c r="F73" s="8" t="s">
        <v>984</v>
      </c>
      <c r="G73" s="5" t="s">
        <v>23</v>
      </c>
      <c r="H73" s="21" t="s">
        <v>533</v>
      </c>
      <c r="I73" s="21"/>
      <c r="J73" s="6" t="s">
        <v>1029</v>
      </c>
      <c r="K73" s="6" t="s">
        <v>345</v>
      </c>
      <c r="L73" s="6" t="s">
        <v>346</v>
      </c>
      <c r="M73" s="33"/>
      <c r="N73" s="7">
        <v>0</v>
      </c>
      <c r="O73" s="2">
        <v>0</v>
      </c>
      <c r="P73" s="2">
        <v>0</v>
      </c>
      <c r="Q73" s="2">
        <v>0</v>
      </c>
      <c r="R73" s="2">
        <v>0</v>
      </c>
      <c r="S73" s="2">
        <v>0</v>
      </c>
      <c r="T73" s="2">
        <v>0</v>
      </c>
      <c r="U73" s="2">
        <v>0</v>
      </c>
      <c r="V73" s="2">
        <v>0</v>
      </c>
      <c r="W73" s="2">
        <v>0</v>
      </c>
      <c r="X73" s="2">
        <v>0</v>
      </c>
      <c r="Y73" s="2">
        <v>0</v>
      </c>
      <c r="Z73" s="32">
        <f t="shared" si="6"/>
        <v>0</v>
      </c>
      <c r="AA73" s="2">
        <v>0</v>
      </c>
      <c r="AB73" s="2">
        <v>0</v>
      </c>
      <c r="AC73" s="2">
        <v>0</v>
      </c>
      <c r="AD73" s="2">
        <v>0</v>
      </c>
      <c r="AE73" s="2">
        <v>0</v>
      </c>
      <c r="AF73" s="2">
        <v>0</v>
      </c>
      <c r="AG73" s="2">
        <v>0</v>
      </c>
      <c r="AH73" s="2">
        <v>0</v>
      </c>
      <c r="AI73" s="2">
        <v>0</v>
      </c>
      <c r="AJ73" s="2">
        <v>0</v>
      </c>
      <c r="AK73" s="2">
        <v>0</v>
      </c>
      <c r="AL73" s="2">
        <v>0</v>
      </c>
      <c r="AM73" s="3">
        <f t="shared" si="7"/>
        <v>0</v>
      </c>
      <c r="AN73" s="2">
        <v>0</v>
      </c>
      <c r="AO73" s="2">
        <v>335</v>
      </c>
      <c r="AP73" s="2">
        <v>0</v>
      </c>
      <c r="AQ73" s="2">
        <v>0</v>
      </c>
      <c r="AR73" s="2">
        <v>0</v>
      </c>
      <c r="AS73" s="2">
        <v>0</v>
      </c>
      <c r="AT73" s="2">
        <v>0</v>
      </c>
      <c r="AU73" s="2">
        <v>0</v>
      </c>
      <c r="AV73" s="2">
        <v>0</v>
      </c>
      <c r="AW73" s="2"/>
      <c r="AX73" s="2">
        <v>0</v>
      </c>
      <c r="AY73" s="2">
        <v>0</v>
      </c>
      <c r="AZ73" s="3">
        <f t="shared" si="8"/>
        <v>335</v>
      </c>
      <c r="BA73" s="2">
        <v>0</v>
      </c>
      <c r="BB73" s="2">
        <v>335</v>
      </c>
      <c r="BC73" s="2">
        <v>0</v>
      </c>
      <c r="BD73" s="2">
        <v>0</v>
      </c>
      <c r="BE73" s="2">
        <v>0</v>
      </c>
      <c r="BF73" s="2">
        <v>0</v>
      </c>
      <c r="BG73" s="2">
        <v>0</v>
      </c>
      <c r="BH73" s="2">
        <v>0</v>
      </c>
      <c r="BI73" s="2">
        <v>0</v>
      </c>
      <c r="BJ73" s="2">
        <v>0</v>
      </c>
      <c r="BK73" s="2">
        <v>0</v>
      </c>
      <c r="BL73" s="2">
        <v>0</v>
      </c>
      <c r="BM73" s="3">
        <f t="shared" si="9"/>
        <v>335</v>
      </c>
      <c r="BN73" s="2">
        <v>0</v>
      </c>
      <c r="BO73" s="2">
        <v>0</v>
      </c>
      <c r="BP73" s="2">
        <v>0</v>
      </c>
      <c r="BQ73" s="2">
        <v>0</v>
      </c>
      <c r="BR73" s="2">
        <v>0</v>
      </c>
      <c r="BS73" s="2">
        <v>0</v>
      </c>
      <c r="BT73" s="2">
        <v>0</v>
      </c>
      <c r="BU73" s="2">
        <v>0</v>
      </c>
      <c r="BV73" s="2">
        <v>0</v>
      </c>
      <c r="BW73" s="2">
        <v>0</v>
      </c>
      <c r="BX73" s="2">
        <v>0</v>
      </c>
      <c r="BY73" s="2">
        <v>0</v>
      </c>
      <c r="BZ73" s="3">
        <f t="shared" si="10"/>
        <v>0</v>
      </c>
      <c r="CA73" s="30">
        <f t="shared" si="11"/>
        <v>670</v>
      </c>
    </row>
    <row r="74" spans="1:79" s="4" customFormat="1" ht="12.95" customHeight="1" x14ac:dyDescent="0.2">
      <c r="A74" s="5" t="s">
        <v>21</v>
      </c>
      <c r="B74" s="9" t="s">
        <v>4</v>
      </c>
      <c r="C74" s="5" t="s">
        <v>148</v>
      </c>
      <c r="D74" s="8" t="s">
        <v>958</v>
      </c>
      <c r="E74" s="8" t="s">
        <v>148</v>
      </c>
      <c r="F74" s="8" t="s">
        <v>958</v>
      </c>
      <c r="G74" s="5" t="s">
        <v>23</v>
      </c>
      <c r="H74" s="21" t="s">
        <v>799</v>
      </c>
      <c r="I74" s="21"/>
      <c r="J74" s="6" t="s">
        <v>367</v>
      </c>
      <c r="K74" s="6" t="s">
        <v>368</v>
      </c>
      <c r="L74" s="6" t="s">
        <v>369</v>
      </c>
      <c r="M74" s="33"/>
      <c r="N74" s="7">
        <v>0</v>
      </c>
      <c r="O74" s="2"/>
      <c r="P74" s="2">
        <f>120+130</f>
        <v>250</v>
      </c>
      <c r="Q74" s="2">
        <v>120</v>
      </c>
      <c r="R74" s="2">
        <v>119.50985</v>
      </c>
      <c r="S74" s="2">
        <v>0</v>
      </c>
      <c r="T74" s="2">
        <v>0</v>
      </c>
      <c r="U74" s="2">
        <v>0</v>
      </c>
      <c r="V74" s="2">
        <v>0</v>
      </c>
      <c r="W74" s="2">
        <v>0</v>
      </c>
      <c r="X74" s="2">
        <v>0</v>
      </c>
      <c r="Y74" s="2">
        <v>0</v>
      </c>
      <c r="Z74" s="32">
        <f t="shared" si="6"/>
        <v>489.50985000000003</v>
      </c>
      <c r="AA74" s="2">
        <v>0</v>
      </c>
      <c r="AB74" s="2">
        <v>0</v>
      </c>
      <c r="AC74" s="2">
        <v>0</v>
      </c>
      <c r="AD74" s="2">
        <v>0</v>
      </c>
      <c r="AE74" s="2">
        <v>0</v>
      </c>
      <c r="AF74" s="2">
        <v>0</v>
      </c>
      <c r="AG74" s="2">
        <v>0</v>
      </c>
      <c r="AH74" s="2">
        <v>0</v>
      </c>
      <c r="AI74" s="2">
        <v>0</v>
      </c>
      <c r="AJ74" s="2">
        <v>0</v>
      </c>
      <c r="AK74" s="2">
        <v>0</v>
      </c>
      <c r="AL74" s="2">
        <v>0</v>
      </c>
      <c r="AM74" s="3">
        <f t="shared" si="7"/>
        <v>0</v>
      </c>
      <c r="AN74" s="2">
        <v>0</v>
      </c>
      <c r="AO74" s="2">
        <v>0</v>
      </c>
      <c r="AP74" s="2">
        <v>0</v>
      </c>
      <c r="AQ74" s="2">
        <v>0</v>
      </c>
      <c r="AR74" s="2">
        <v>0</v>
      </c>
      <c r="AS74" s="2">
        <v>0</v>
      </c>
      <c r="AT74" s="2">
        <v>0</v>
      </c>
      <c r="AU74" s="2">
        <v>0</v>
      </c>
      <c r="AV74" s="2">
        <v>0</v>
      </c>
      <c r="AW74" s="2">
        <v>0</v>
      </c>
      <c r="AX74" s="2">
        <v>0</v>
      </c>
      <c r="AY74" s="2">
        <v>0</v>
      </c>
      <c r="AZ74" s="3">
        <f t="shared" si="8"/>
        <v>0</v>
      </c>
      <c r="BA74" s="2">
        <v>0</v>
      </c>
      <c r="BB74" s="2">
        <v>0</v>
      </c>
      <c r="BC74" s="2">
        <v>0</v>
      </c>
      <c r="BD74" s="2">
        <v>0</v>
      </c>
      <c r="BE74" s="2">
        <v>0</v>
      </c>
      <c r="BF74" s="2">
        <v>0</v>
      </c>
      <c r="BG74" s="2">
        <v>0</v>
      </c>
      <c r="BH74" s="2">
        <v>0</v>
      </c>
      <c r="BI74" s="2">
        <v>0</v>
      </c>
      <c r="BJ74" s="2">
        <v>0</v>
      </c>
      <c r="BK74" s="2">
        <v>0</v>
      </c>
      <c r="BL74" s="2">
        <v>0</v>
      </c>
      <c r="BM74" s="3">
        <f t="shared" si="9"/>
        <v>0</v>
      </c>
      <c r="BN74" s="2">
        <v>0</v>
      </c>
      <c r="BO74" s="2">
        <v>0</v>
      </c>
      <c r="BP74" s="2">
        <v>0</v>
      </c>
      <c r="BQ74" s="2">
        <v>0</v>
      </c>
      <c r="BR74" s="2">
        <v>0</v>
      </c>
      <c r="BS74" s="2">
        <v>0</v>
      </c>
      <c r="BT74" s="2">
        <v>0</v>
      </c>
      <c r="BU74" s="2">
        <v>0</v>
      </c>
      <c r="BV74" s="2">
        <v>0</v>
      </c>
      <c r="BW74" s="2">
        <v>0</v>
      </c>
      <c r="BX74" s="2">
        <v>0</v>
      </c>
      <c r="BY74" s="2">
        <v>0</v>
      </c>
      <c r="BZ74" s="3">
        <f t="shared" si="10"/>
        <v>0</v>
      </c>
      <c r="CA74" s="30">
        <f t="shared" si="11"/>
        <v>489.50985000000003</v>
      </c>
    </row>
    <row r="75" spans="1:79" s="4" customFormat="1" ht="12.95" customHeight="1" x14ac:dyDescent="0.2">
      <c r="A75" s="5" t="s">
        <v>21</v>
      </c>
      <c r="B75" s="9" t="s">
        <v>4</v>
      </c>
      <c r="C75" s="5" t="s">
        <v>979</v>
      </c>
      <c r="D75" s="8" t="s">
        <v>1015</v>
      </c>
      <c r="E75" s="8" t="s">
        <v>979</v>
      </c>
      <c r="F75" s="8" t="s">
        <v>1015</v>
      </c>
      <c r="G75" s="5" t="s">
        <v>23</v>
      </c>
      <c r="H75" s="21" t="s">
        <v>533</v>
      </c>
      <c r="I75" s="21"/>
      <c r="J75" s="6" t="s">
        <v>957</v>
      </c>
      <c r="K75" s="6"/>
      <c r="L75" s="6"/>
      <c r="M75" s="33"/>
      <c r="N75" s="7">
        <v>0</v>
      </c>
      <c r="O75" s="2">
        <v>0</v>
      </c>
      <c r="P75" s="2">
        <v>0</v>
      </c>
      <c r="Q75" s="2">
        <v>0</v>
      </c>
      <c r="R75" s="2">
        <v>0</v>
      </c>
      <c r="S75" s="2">
        <v>0</v>
      </c>
      <c r="T75" s="2">
        <v>0</v>
      </c>
      <c r="U75" s="2">
        <v>163</v>
      </c>
      <c r="V75" s="2">
        <v>0</v>
      </c>
      <c r="W75" s="2">
        <v>0</v>
      </c>
      <c r="X75" s="2">
        <v>0</v>
      </c>
      <c r="Y75" s="2">
        <v>0</v>
      </c>
      <c r="Z75" s="32">
        <f t="shared" si="6"/>
        <v>163</v>
      </c>
      <c r="AA75" s="2">
        <v>0</v>
      </c>
      <c r="AB75" s="2">
        <v>163</v>
      </c>
      <c r="AC75" s="2">
        <v>0</v>
      </c>
      <c r="AD75" s="2">
        <v>0</v>
      </c>
      <c r="AE75" s="2">
        <v>0</v>
      </c>
      <c r="AF75" s="2">
        <v>0</v>
      </c>
      <c r="AG75" s="2">
        <v>0</v>
      </c>
      <c r="AH75" s="2">
        <v>0</v>
      </c>
      <c r="AI75" s="2">
        <v>0</v>
      </c>
      <c r="AJ75" s="2">
        <v>0</v>
      </c>
      <c r="AK75" s="2">
        <v>0</v>
      </c>
      <c r="AL75" s="2">
        <v>0</v>
      </c>
      <c r="AM75" s="3">
        <f t="shared" si="7"/>
        <v>163</v>
      </c>
      <c r="AN75" s="2">
        <v>0</v>
      </c>
      <c r="AO75" s="2">
        <v>0</v>
      </c>
      <c r="AP75" s="2">
        <v>0</v>
      </c>
      <c r="AQ75" s="2">
        <v>0</v>
      </c>
      <c r="AR75" s="2">
        <v>0</v>
      </c>
      <c r="AS75" s="2">
        <v>0</v>
      </c>
      <c r="AT75" s="2">
        <v>0</v>
      </c>
      <c r="AU75" s="2">
        <v>0</v>
      </c>
      <c r="AV75" s="2">
        <v>0</v>
      </c>
      <c r="AW75" s="2">
        <v>0</v>
      </c>
      <c r="AX75" s="2">
        <v>0</v>
      </c>
      <c r="AY75" s="2">
        <v>0</v>
      </c>
      <c r="AZ75" s="3">
        <f t="shared" si="8"/>
        <v>0</v>
      </c>
      <c r="BA75" s="2">
        <v>0</v>
      </c>
      <c r="BB75" s="2">
        <v>0</v>
      </c>
      <c r="BC75" s="2">
        <v>0</v>
      </c>
      <c r="BD75" s="2">
        <v>0</v>
      </c>
      <c r="BE75" s="2">
        <v>0</v>
      </c>
      <c r="BF75" s="2">
        <v>0</v>
      </c>
      <c r="BG75" s="2">
        <v>0</v>
      </c>
      <c r="BH75" s="2">
        <v>0</v>
      </c>
      <c r="BI75" s="2">
        <v>0</v>
      </c>
      <c r="BJ75" s="2">
        <v>0</v>
      </c>
      <c r="BK75" s="2">
        <v>0</v>
      </c>
      <c r="BL75" s="2">
        <v>0</v>
      </c>
      <c r="BM75" s="3">
        <f t="shared" si="9"/>
        <v>0</v>
      </c>
      <c r="BN75" s="2">
        <v>0</v>
      </c>
      <c r="BO75" s="2">
        <v>0</v>
      </c>
      <c r="BP75" s="2">
        <v>0</v>
      </c>
      <c r="BQ75" s="2">
        <v>0</v>
      </c>
      <c r="BR75" s="2">
        <v>0</v>
      </c>
      <c r="BS75" s="2">
        <v>0</v>
      </c>
      <c r="BT75" s="2">
        <v>0</v>
      </c>
      <c r="BU75" s="2">
        <v>0</v>
      </c>
      <c r="BV75" s="2">
        <v>0</v>
      </c>
      <c r="BW75" s="2">
        <v>0</v>
      </c>
      <c r="BX75" s="2">
        <v>0</v>
      </c>
      <c r="BY75" s="2">
        <v>0</v>
      </c>
      <c r="BZ75" s="3">
        <f t="shared" si="10"/>
        <v>0</v>
      </c>
      <c r="CA75" s="30">
        <f t="shared" si="11"/>
        <v>326</v>
      </c>
    </row>
    <row r="76" spans="1:79" s="4" customFormat="1" ht="12.95" customHeight="1" x14ac:dyDescent="0.2">
      <c r="A76" s="5" t="s">
        <v>21</v>
      </c>
      <c r="B76" s="9" t="s">
        <v>4</v>
      </c>
      <c r="C76" s="5" t="s">
        <v>185</v>
      </c>
      <c r="D76" s="8" t="s">
        <v>1020</v>
      </c>
      <c r="E76" s="8" t="s">
        <v>185</v>
      </c>
      <c r="F76" s="8" t="s">
        <v>1020</v>
      </c>
      <c r="G76" s="5" t="s">
        <v>36</v>
      </c>
      <c r="H76" s="21" t="s">
        <v>533</v>
      </c>
      <c r="I76" s="21"/>
      <c r="J76" s="24" t="s">
        <v>1021</v>
      </c>
      <c r="K76" s="24" t="s">
        <v>1022</v>
      </c>
      <c r="L76" s="24" t="s">
        <v>1023</v>
      </c>
      <c r="M76" s="43"/>
      <c r="N76" s="7">
        <v>0</v>
      </c>
      <c r="O76" s="2">
        <v>0</v>
      </c>
      <c r="P76" s="2">
        <v>0</v>
      </c>
      <c r="Q76" s="2">
        <v>0</v>
      </c>
      <c r="R76" s="2">
        <v>0</v>
      </c>
      <c r="S76" s="2">
        <v>0</v>
      </c>
      <c r="T76" s="2">
        <v>0</v>
      </c>
      <c r="U76" s="2">
        <v>0</v>
      </c>
      <c r="V76" s="2">
        <v>0</v>
      </c>
      <c r="W76" s="2">
        <v>0</v>
      </c>
      <c r="X76" s="2">
        <v>0</v>
      </c>
      <c r="Y76" s="2">
        <v>0</v>
      </c>
      <c r="Z76" s="32">
        <f t="shared" si="6"/>
        <v>0</v>
      </c>
      <c r="AA76" s="2">
        <v>0</v>
      </c>
      <c r="AB76" s="2">
        <v>0</v>
      </c>
      <c r="AC76" s="2">
        <v>0</v>
      </c>
      <c r="AD76" s="2">
        <v>0</v>
      </c>
      <c r="AE76" s="2">
        <v>0</v>
      </c>
      <c r="AF76" s="2">
        <v>0</v>
      </c>
      <c r="AG76" s="2">
        <v>0</v>
      </c>
      <c r="AH76" s="2">
        <v>0</v>
      </c>
      <c r="AI76" s="2">
        <v>0</v>
      </c>
      <c r="AJ76" s="2">
        <v>0</v>
      </c>
      <c r="AK76" s="2">
        <v>0</v>
      </c>
      <c r="AL76" s="2">
        <v>0</v>
      </c>
      <c r="AM76" s="3">
        <f t="shared" si="7"/>
        <v>0</v>
      </c>
      <c r="AN76" s="2">
        <v>0</v>
      </c>
      <c r="AO76" s="2">
        <v>0</v>
      </c>
      <c r="AP76" s="2">
        <v>0</v>
      </c>
      <c r="AQ76" s="2">
        <v>0</v>
      </c>
      <c r="AR76" s="2">
        <v>0</v>
      </c>
      <c r="AS76" s="2">
        <v>0</v>
      </c>
      <c r="AT76" s="2">
        <v>0</v>
      </c>
      <c r="AU76" s="2">
        <v>0</v>
      </c>
      <c r="AV76" s="2">
        <v>0</v>
      </c>
      <c r="AW76" s="2">
        <v>0</v>
      </c>
      <c r="AX76" s="2">
        <v>0</v>
      </c>
      <c r="AY76" s="2">
        <v>0</v>
      </c>
      <c r="AZ76" s="3">
        <f t="shared" si="8"/>
        <v>0</v>
      </c>
      <c r="BA76" s="2">
        <v>0</v>
      </c>
      <c r="BB76" s="2">
        <v>0</v>
      </c>
      <c r="BC76" s="2">
        <v>103</v>
      </c>
      <c r="BD76" s="2">
        <v>0</v>
      </c>
      <c r="BE76" s="2">
        <v>0</v>
      </c>
      <c r="BF76" s="2">
        <v>0</v>
      </c>
      <c r="BG76" s="2">
        <v>0</v>
      </c>
      <c r="BH76" s="2">
        <v>0</v>
      </c>
      <c r="BI76" s="2">
        <v>0</v>
      </c>
      <c r="BJ76" s="2">
        <v>0</v>
      </c>
      <c r="BK76" s="2">
        <v>0</v>
      </c>
      <c r="BL76" s="2">
        <v>0</v>
      </c>
      <c r="BM76" s="3">
        <f t="shared" si="9"/>
        <v>103</v>
      </c>
      <c r="BN76" s="2">
        <v>0</v>
      </c>
      <c r="BO76" s="2">
        <v>0</v>
      </c>
      <c r="BP76" s="2">
        <v>122</v>
      </c>
      <c r="BQ76" s="2">
        <v>0</v>
      </c>
      <c r="BR76" s="2">
        <v>0</v>
      </c>
      <c r="BS76" s="2">
        <v>0</v>
      </c>
      <c r="BT76" s="2">
        <v>0</v>
      </c>
      <c r="BU76" s="2">
        <v>0</v>
      </c>
      <c r="BV76" s="2">
        <v>0</v>
      </c>
      <c r="BW76" s="2">
        <v>0</v>
      </c>
      <c r="BX76" s="2">
        <v>0</v>
      </c>
      <c r="BY76" s="2">
        <v>0</v>
      </c>
      <c r="BZ76" s="3">
        <f t="shared" si="10"/>
        <v>122</v>
      </c>
      <c r="CA76" s="30">
        <f t="shared" si="11"/>
        <v>225</v>
      </c>
    </row>
    <row r="77" spans="1:79" s="4" customFormat="1" ht="12.95" customHeight="1" x14ac:dyDescent="0.2">
      <c r="A77" s="5" t="s">
        <v>21</v>
      </c>
      <c r="B77" s="9" t="s">
        <v>4</v>
      </c>
      <c r="C77" s="5" t="s">
        <v>978</v>
      </c>
      <c r="D77" s="8" t="s">
        <v>983</v>
      </c>
      <c r="E77" s="8" t="s">
        <v>978</v>
      </c>
      <c r="F77" s="8" t="s">
        <v>983</v>
      </c>
      <c r="G77" s="5" t="s">
        <v>23</v>
      </c>
      <c r="H77" s="21" t="s">
        <v>533</v>
      </c>
      <c r="I77" s="21"/>
      <c r="J77" s="6" t="s">
        <v>956</v>
      </c>
      <c r="K77" s="6" t="s">
        <v>364</v>
      </c>
      <c r="L77" s="6" t="s">
        <v>26</v>
      </c>
      <c r="M77" s="33"/>
      <c r="N77" s="7">
        <v>0</v>
      </c>
      <c r="O77" s="2">
        <v>0</v>
      </c>
      <c r="P77" s="2">
        <v>0</v>
      </c>
      <c r="Q77" s="2">
        <v>0</v>
      </c>
      <c r="R77" s="2">
        <v>0</v>
      </c>
      <c r="S77" s="2">
        <v>0</v>
      </c>
      <c r="T77" s="2">
        <v>0</v>
      </c>
      <c r="U77" s="2">
        <v>0</v>
      </c>
      <c r="V77" s="2">
        <v>0</v>
      </c>
      <c r="W77" s="2">
        <v>0</v>
      </c>
      <c r="X77" s="2">
        <v>0</v>
      </c>
      <c r="Y77" s="2">
        <v>0</v>
      </c>
      <c r="Z77" s="32">
        <f t="shared" si="6"/>
        <v>0</v>
      </c>
      <c r="AA77" s="2">
        <v>0</v>
      </c>
      <c r="AB77" s="2">
        <v>0</v>
      </c>
      <c r="AC77" s="2">
        <v>0</v>
      </c>
      <c r="AD77" s="2">
        <v>0</v>
      </c>
      <c r="AE77" s="2">
        <v>0</v>
      </c>
      <c r="AF77" s="2">
        <v>0</v>
      </c>
      <c r="AG77" s="2">
        <v>0</v>
      </c>
      <c r="AH77" s="2">
        <v>0</v>
      </c>
      <c r="AI77" s="2">
        <v>81</v>
      </c>
      <c r="AJ77" s="2">
        <v>0</v>
      </c>
      <c r="AK77" s="2">
        <v>0</v>
      </c>
      <c r="AL77" s="2">
        <v>0</v>
      </c>
      <c r="AM77" s="3">
        <f t="shared" si="7"/>
        <v>81</v>
      </c>
      <c r="AN77" s="2">
        <v>0</v>
      </c>
      <c r="AO77" s="2">
        <v>0</v>
      </c>
      <c r="AP77" s="2">
        <v>0</v>
      </c>
      <c r="AQ77" s="2">
        <v>0</v>
      </c>
      <c r="AR77" s="2">
        <v>0</v>
      </c>
      <c r="AS77" s="2">
        <v>0</v>
      </c>
      <c r="AT77" s="2">
        <v>0</v>
      </c>
      <c r="AU77" s="2">
        <v>0</v>
      </c>
      <c r="AV77" s="2">
        <v>0</v>
      </c>
      <c r="AW77" s="2">
        <v>0</v>
      </c>
      <c r="AX77" s="2">
        <v>0</v>
      </c>
      <c r="AY77" s="2">
        <v>0</v>
      </c>
      <c r="AZ77" s="3">
        <f t="shared" si="8"/>
        <v>0</v>
      </c>
      <c r="BA77" s="2">
        <v>0</v>
      </c>
      <c r="BB77" s="2">
        <v>0</v>
      </c>
      <c r="BC77" s="2">
        <v>0</v>
      </c>
      <c r="BD77" s="2">
        <v>0</v>
      </c>
      <c r="BE77" s="2">
        <v>0</v>
      </c>
      <c r="BF77" s="2">
        <v>0</v>
      </c>
      <c r="BG77" s="2">
        <v>0</v>
      </c>
      <c r="BH77" s="2">
        <v>0</v>
      </c>
      <c r="BI77" s="2">
        <v>0</v>
      </c>
      <c r="BJ77" s="2">
        <v>0</v>
      </c>
      <c r="BK77" s="2">
        <v>0</v>
      </c>
      <c r="BL77" s="2">
        <v>0</v>
      </c>
      <c r="BM77" s="3">
        <f t="shared" si="9"/>
        <v>0</v>
      </c>
      <c r="BN77" s="2">
        <v>0</v>
      </c>
      <c r="BO77" s="2">
        <v>0</v>
      </c>
      <c r="BP77" s="2">
        <v>0</v>
      </c>
      <c r="BQ77" s="2">
        <v>0</v>
      </c>
      <c r="BR77" s="2">
        <v>0</v>
      </c>
      <c r="BS77" s="2">
        <v>0</v>
      </c>
      <c r="BT77" s="2">
        <v>0</v>
      </c>
      <c r="BU77" s="2">
        <v>0</v>
      </c>
      <c r="BV77" s="2">
        <v>0</v>
      </c>
      <c r="BW77" s="2">
        <v>0</v>
      </c>
      <c r="BX77" s="2">
        <v>142</v>
      </c>
      <c r="BY77" s="2">
        <v>0</v>
      </c>
      <c r="BZ77" s="3">
        <f t="shared" si="10"/>
        <v>142</v>
      </c>
      <c r="CA77" s="30">
        <f t="shared" si="11"/>
        <v>223</v>
      </c>
    </row>
    <row r="78" spans="1:79" s="4" customFormat="1" ht="12.95" customHeight="1" x14ac:dyDescent="0.2">
      <c r="A78" s="5" t="s">
        <v>21</v>
      </c>
      <c r="B78" s="9" t="s">
        <v>4</v>
      </c>
      <c r="C78" s="5" t="s">
        <v>158</v>
      </c>
      <c r="D78" s="8" t="s">
        <v>171</v>
      </c>
      <c r="E78" s="8" t="s">
        <v>158</v>
      </c>
      <c r="F78" s="8" t="s">
        <v>171</v>
      </c>
      <c r="G78" s="5" t="s">
        <v>36</v>
      </c>
      <c r="H78" s="21" t="s">
        <v>533</v>
      </c>
      <c r="I78" s="21"/>
      <c r="J78" s="24" t="s">
        <v>1017</v>
      </c>
      <c r="K78" s="24" t="s">
        <v>1018</v>
      </c>
      <c r="L78" s="24" t="s">
        <v>1019</v>
      </c>
      <c r="M78" s="43"/>
      <c r="N78" s="7">
        <v>0</v>
      </c>
      <c r="O78" s="2">
        <v>0</v>
      </c>
      <c r="P78" s="2">
        <v>0</v>
      </c>
      <c r="Q78" s="2">
        <v>0</v>
      </c>
      <c r="R78" s="2">
        <v>0</v>
      </c>
      <c r="S78" s="2">
        <v>0</v>
      </c>
      <c r="T78" s="2">
        <v>0</v>
      </c>
      <c r="U78" s="2">
        <v>0</v>
      </c>
      <c r="V78" s="2">
        <v>0</v>
      </c>
      <c r="W78" s="2">
        <v>0</v>
      </c>
      <c r="X78" s="2">
        <v>0</v>
      </c>
      <c r="Y78" s="2">
        <v>0</v>
      </c>
      <c r="Z78" s="32">
        <f t="shared" si="6"/>
        <v>0</v>
      </c>
      <c r="AA78" s="2">
        <v>0</v>
      </c>
      <c r="AB78" s="2">
        <v>0</v>
      </c>
      <c r="AC78" s="2">
        <v>0</v>
      </c>
      <c r="AD78" s="2">
        <v>0</v>
      </c>
      <c r="AE78" s="2">
        <v>0</v>
      </c>
      <c r="AF78" s="2">
        <v>0</v>
      </c>
      <c r="AG78" s="2">
        <v>0</v>
      </c>
      <c r="AH78" s="2">
        <v>0</v>
      </c>
      <c r="AI78" s="2">
        <v>0</v>
      </c>
      <c r="AJ78" s="2">
        <v>0</v>
      </c>
      <c r="AK78" s="2">
        <v>0</v>
      </c>
      <c r="AL78" s="2">
        <v>0</v>
      </c>
      <c r="AM78" s="3">
        <f t="shared" si="7"/>
        <v>0</v>
      </c>
      <c r="AN78" s="2">
        <v>0</v>
      </c>
      <c r="AO78" s="2">
        <v>0</v>
      </c>
      <c r="AP78" s="2">
        <v>0</v>
      </c>
      <c r="AQ78" s="2">
        <v>0</v>
      </c>
      <c r="AR78" s="2">
        <v>0</v>
      </c>
      <c r="AS78" s="2">
        <v>0</v>
      </c>
      <c r="AT78" s="2">
        <v>0</v>
      </c>
      <c r="AU78" s="2">
        <v>0</v>
      </c>
      <c r="AV78" s="2">
        <v>0</v>
      </c>
      <c r="AW78" s="2">
        <v>0</v>
      </c>
      <c r="AX78" s="2">
        <v>0</v>
      </c>
      <c r="AY78" s="2">
        <v>0</v>
      </c>
      <c r="AZ78" s="3">
        <f t="shared" si="8"/>
        <v>0</v>
      </c>
      <c r="BA78" s="2">
        <v>0</v>
      </c>
      <c r="BB78" s="2">
        <v>0</v>
      </c>
      <c r="BC78" s="2">
        <v>175</v>
      </c>
      <c r="BD78" s="2">
        <v>0</v>
      </c>
      <c r="BE78" s="2">
        <v>0</v>
      </c>
      <c r="BF78" s="2">
        <v>0</v>
      </c>
      <c r="BG78" s="2">
        <v>0</v>
      </c>
      <c r="BH78" s="2">
        <v>0</v>
      </c>
      <c r="BI78" s="2">
        <v>0</v>
      </c>
      <c r="BJ78" s="2">
        <v>0</v>
      </c>
      <c r="BK78" s="2">
        <v>0</v>
      </c>
      <c r="BL78" s="2">
        <v>0</v>
      </c>
      <c r="BM78" s="3">
        <f t="shared" si="9"/>
        <v>175</v>
      </c>
      <c r="BN78" s="2">
        <v>0</v>
      </c>
      <c r="BO78" s="2">
        <v>0</v>
      </c>
      <c r="BP78" s="2">
        <v>0</v>
      </c>
      <c r="BQ78" s="2">
        <v>0</v>
      </c>
      <c r="BR78" s="2">
        <v>0</v>
      </c>
      <c r="BS78" s="2">
        <v>0</v>
      </c>
      <c r="BT78" s="2">
        <v>0</v>
      </c>
      <c r="BU78" s="2">
        <v>0</v>
      </c>
      <c r="BV78" s="2">
        <v>0</v>
      </c>
      <c r="BW78" s="2">
        <v>0</v>
      </c>
      <c r="BX78" s="2">
        <v>0</v>
      </c>
      <c r="BY78" s="2">
        <v>0</v>
      </c>
      <c r="BZ78" s="3">
        <f t="shared" si="10"/>
        <v>0</v>
      </c>
      <c r="CA78" s="30">
        <f t="shared" si="11"/>
        <v>175</v>
      </c>
    </row>
    <row r="79" spans="1:79" s="4" customFormat="1" ht="12.95" customHeight="1" x14ac:dyDescent="0.2">
      <c r="A79" s="5" t="s">
        <v>21</v>
      </c>
      <c r="B79" s="9" t="s">
        <v>4</v>
      </c>
      <c r="C79" s="5" t="s">
        <v>980</v>
      </c>
      <c r="D79" s="8" t="s">
        <v>985</v>
      </c>
      <c r="E79" s="8" t="s">
        <v>980</v>
      </c>
      <c r="F79" s="8" t="s">
        <v>985</v>
      </c>
      <c r="G79" s="5" t="s">
        <v>23</v>
      </c>
      <c r="H79" s="21" t="s">
        <v>744</v>
      </c>
      <c r="I79" s="21"/>
      <c r="J79" s="6" t="s">
        <v>1030</v>
      </c>
      <c r="K79" s="6" t="s">
        <v>693</v>
      </c>
      <c r="L79" s="6" t="s">
        <v>26</v>
      </c>
      <c r="M79" s="33"/>
      <c r="N79" s="7">
        <v>0</v>
      </c>
      <c r="O79" s="2">
        <v>0</v>
      </c>
      <c r="P79" s="2">
        <v>0</v>
      </c>
      <c r="Q79" s="2">
        <v>0</v>
      </c>
      <c r="R79" s="2">
        <v>0</v>
      </c>
      <c r="S79" s="2">
        <v>0</v>
      </c>
      <c r="T79" s="2">
        <v>0</v>
      </c>
      <c r="U79" s="2">
        <v>0</v>
      </c>
      <c r="V79" s="2">
        <v>0</v>
      </c>
      <c r="W79" s="2">
        <v>0</v>
      </c>
      <c r="X79" s="2">
        <v>0</v>
      </c>
      <c r="Y79" s="2">
        <v>0</v>
      </c>
      <c r="Z79" s="32">
        <f t="shared" si="6"/>
        <v>0</v>
      </c>
      <c r="AA79" s="2">
        <v>0</v>
      </c>
      <c r="AB79" s="2">
        <v>0</v>
      </c>
      <c r="AC79" s="2">
        <v>0</v>
      </c>
      <c r="AD79" s="2">
        <v>0</v>
      </c>
      <c r="AE79" s="2">
        <v>0</v>
      </c>
      <c r="AF79" s="2">
        <v>0</v>
      </c>
      <c r="AG79" s="2">
        <f>150</f>
        <v>150</v>
      </c>
      <c r="AH79" s="2">
        <v>0</v>
      </c>
      <c r="AI79" s="2">
        <v>0</v>
      </c>
      <c r="AJ79" s="2">
        <v>0</v>
      </c>
      <c r="AK79" s="2">
        <v>0</v>
      </c>
      <c r="AL79" s="2">
        <v>0</v>
      </c>
      <c r="AM79" s="3">
        <f t="shared" si="7"/>
        <v>150</v>
      </c>
      <c r="AN79" s="2">
        <v>0</v>
      </c>
      <c r="AO79" s="2">
        <v>0</v>
      </c>
      <c r="AP79" s="2">
        <v>0</v>
      </c>
      <c r="AQ79" s="2">
        <v>0</v>
      </c>
      <c r="AR79" s="2">
        <v>0</v>
      </c>
      <c r="AS79" s="2">
        <v>0</v>
      </c>
      <c r="AT79" s="2">
        <v>0</v>
      </c>
      <c r="AU79" s="2">
        <v>0</v>
      </c>
      <c r="AV79" s="2">
        <v>0</v>
      </c>
      <c r="AW79" s="2">
        <v>0</v>
      </c>
      <c r="AX79" s="2">
        <v>0</v>
      </c>
      <c r="AY79" s="2">
        <v>0</v>
      </c>
      <c r="AZ79" s="3">
        <f t="shared" si="8"/>
        <v>0</v>
      </c>
      <c r="BA79" s="2">
        <v>0</v>
      </c>
      <c r="BB79" s="2">
        <v>0</v>
      </c>
      <c r="BC79" s="2">
        <v>0</v>
      </c>
      <c r="BD79" s="2">
        <v>0</v>
      </c>
      <c r="BE79" s="2">
        <v>0</v>
      </c>
      <c r="BF79" s="2">
        <v>0</v>
      </c>
      <c r="BG79" s="2">
        <v>0</v>
      </c>
      <c r="BH79" s="2">
        <v>0</v>
      </c>
      <c r="BI79" s="2">
        <v>0</v>
      </c>
      <c r="BJ79" s="2">
        <v>0</v>
      </c>
      <c r="BK79" s="2">
        <v>0</v>
      </c>
      <c r="BL79" s="2">
        <v>0</v>
      </c>
      <c r="BM79" s="3">
        <f t="shared" si="9"/>
        <v>0</v>
      </c>
      <c r="BN79" s="2">
        <v>0</v>
      </c>
      <c r="BO79" s="2">
        <v>0</v>
      </c>
      <c r="BP79" s="2">
        <v>0</v>
      </c>
      <c r="BQ79" s="2">
        <v>0</v>
      </c>
      <c r="BR79" s="2">
        <v>0</v>
      </c>
      <c r="BS79" s="2">
        <v>0</v>
      </c>
      <c r="BT79" s="2">
        <v>0</v>
      </c>
      <c r="BU79" s="2">
        <v>0</v>
      </c>
      <c r="BV79" s="2">
        <v>0</v>
      </c>
      <c r="BW79" s="2">
        <v>0</v>
      </c>
      <c r="BX79" s="2">
        <v>0</v>
      </c>
      <c r="BY79" s="2">
        <v>0</v>
      </c>
      <c r="BZ79" s="3">
        <f t="shared" si="10"/>
        <v>0</v>
      </c>
      <c r="CA79" s="30">
        <f t="shared" si="11"/>
        <v>150</v>
      </c>
    </row>
    <row r="80" spans="1:79" s="4" customFormat="1" ht="12.95" customHeight="1" x14ac:dyDescent="0.2">
      <c r="A80" s="5" t="s">
        <v>21</v>
      </c>
      <c r="B80" s="9" t="s">
        <v>4</v>
      </c>
      <c r="C80" s="5" t="s">
        <v>525</v>
      </c>
      <c r="D80" s="8" t="s">
        <v>959</v>
      </c>
      <c r="E80" s="8" t="s">
        <v>525</v>
      </c>
      <c r="F80" s="8" t="s">
        <v>959</v>
      </c>
      <c r="G80" s="5" t="s">
        <v>36</v>
      </c>
      <c r="H80" s="21" t="s">
        <v>533</v>
      </c>
      <c r="I80" s="21"/>
      <c r="J80" s="6" t="s">
        <v>907</v>
      </c>
      <c r="K80" s="6" t="s">
        <v>908</v>
      </c>
      <c r="L80" s="6" t="s">
        <v>960</v>
      </c>
      <c r="M80" s="33"/>
      <c r="N80" s="7">
        <v>0</v>
      </c>
      <c r="O80" s="2">
        <v>0</v>
      </c>
      <c r="P80" s="2">
        <v>0</v>
      </c>
      <c r="Q80" s="2">
        <v>0</v>
      </c>
      <c r="R80" s="2">
        <v>0</v>
      </c>
      <c r="S80" s="2">
        <v>0</v>
      </c>
      <c r="T80" s="2">
        <v>0</v>
      </c>
      <c r="U80" s="2">
        <f>20*0.8</f>
        <v>16</v>
      </c>
      <c r="V80" s="2">
        <f>20*0.8</f>
        <v>16</v>
      </c>
      <c r="W80" s="2">
        <f>25*0.8</f>
        <v>20</v>
      </c>
      <c r="X80" s="2">
        <f>25*0.8</f>
        <v>20</v>
      </c>
      <c r="Y80" s="2">
        <f>55*0.8+18</f>
        <v>62</v>
      </c>
      <c r="Z80" s="32">
        <f t="shared" si="6"/>
        <v>134</v>
      </c>
      <c r="AA80" s="2">
        <v>0</v>
      </c>
      <c r="AB80" s="2">
        <v>0</v>
      </c>
      <c r="AC80" s="2">
        <v>0</v>
      </c>
      <c r="AD80" s="2">
        <v>0</v>
      </c>
      <c r="AE80" s="2">
        <v>0</v>
      </c>
      <c r="AF80" s="2">
        <v>0</v>
      </c>
      <c r="AG80" s="2">
        <v>0</v>
      </c>
      <c r="AH80" s="2">
        <v>0</v>
      </c>
      <c r="AI80" s="2">
        <v>0</v>
      </c>
      <c r="AJ80" s="2">
        <v>0</v>
      </c>
      <c r="AK80" s="2">
        <v>0</v>
      </c>
      <c r="AL80" s="2">
        <v>0</v>
      </c>
      <c r="AM80" s="3">
        <f t="shared" si="7"/>
        <v>0</v>
      </c>
      <c r="AN80" s="2">
        <v>0</v>
      </c>
      <c r="AO80" s="2">
        <v>0</v>
      </c>
      <c r="AP80" s="2">
        <v>0</v>
      </c>
      <c r="AQ80" s="2">
        <v>0</v>
      </c>
      <c r="AR80" s="2">
        <v>0</v>
      </c>
      <c r="AS80" s="2">
        <v>0</v>
      </c>
      <c r="AT80" s="2">
        <v>0</v>
      </c>
      <c r="AU80" s="2">
        <v>0</v>
      </c>
      <c r="AV80" s="2">
        <v>0</v>
      </c>
      <c r="AW80" s="2">
        <v>0</v>
      </c>
      <c r="AX80" s="2">
        <v>0</v>
      </c>
      <c r="AY80" s="2">
        <v>0</v>
      </c>
      <c r="AZ80" s="3">
        <f t="shared" si="8"/>
        <v>0</v>
      </c>
      <c r="BA80" s="2">
        <v>0</v>
      </c>
      <c r="BB80" s="2">
        <v>0</v>
      </c>
      <c r="BC80" s="2">
        <v>0</v>
      </c>
      <c r="BD80" s="2">
        <v>0</v>
      </c>
      <c r="BE80" s="2">
        <v>0</v>
      </c>
      <c r="BF80" s="2">
        <v>0</v>
      </c>
      <c r="BG80" s="2">
        <v>0</v>
      </c>
      <c r="BH80" s="2">
        <v>0</v>
      </c>
      <c r="BI80" s="2">
        <v>0</v>
      </c>
      <c r="BJ80" s="2">
        <v>0</v>
      </c>
      <c r="BK80" s="2">
        <v>0</v>
      </c>
      <c r="BL80" s="2">
        <v>0</v>
      </c>
      <c r="BM80" s="3">
        <f t="shared" si="9"/>
        <v>0</v>
      </c>
      <c r="BN80" s="2">
        <v>0</v>
      </c>
      <c r="BO80" s="2">
        <v>0</v>
      </c>
      <c r="BP80" s="2">
        <v>0</v>
      </c>
      <c r="BQ80" s="2">
        <v>0</v>
      </c>
      <c r="BR80" s="2">
        <v>0</v>
      </c>
      <c r="BS80" s="2">
        <v>0</v>
      </c>
      <c r="BT80" s="2">
        <v>0</v>
      </c>
      <c r="BU80" s="2">
        <v>0</v>
      </c>
      <c r="BV80" s="2">
        <v>0</v>
      </c>
      <c r="BW80" s="2">
        <v>0</v>
      </c>
      <c r="BX80" s="2">
        <v>0</v>
      </c>
      <c r="BY80" s="2">
        <v>0</v>
      </c>
      <c r="BZ80" s="3">
        <f t="shared" si="10"/>
        <v>0</v>
      </c>
      <c r="CA80" s="30">
        <f t="shared" si="11"/>
        <v>134</v>
      </c>
    </row>
    <row r="81" spans="1:79" s="4" customFormat="1" ht="12.95" customHeight="1" x14ac:dyDescent="0.2">
      <c r="A81" s="5" t="s">
        <v>21</v>
      </c>
      <c r="B81" s="9" t="s">
        <v>4</v>
      </c>
      <c r="C81" s="5" t="s">
        <v>852</v>
      </c>
      <c r="D81" s="8" t="s">
        <v>853</v>
      </c>
      <c r="E81" s="8" t="s">
        <v>852</v>
      </c>
      <c r="F81" s="8" t="s">
        <v>853</v>
      </c>
      <c r="G81" s="5" t="s">
        <v>36</v>
      </c>
      <c r="H81" s="21" t="s">
        <v>533</v>
      </c>
      <c r="I81" s="21"/>
      <c r="J81" s="6" t="s">
        <v>961</v>
      </c>
      <c r="K81" s="6" t="s">
        <v>854</v>
      </c>
      <c r="L81" s="6" t="s">
        <v>855</v>
      </c>
      <c r="M81" s="33"/>
      <c r="N81" s="7">
        <v>0</v>
      </c>
      <c r="O81" s="2">
        <v>0</v>
      </c>
      <c r="P81" s="2">
        <f>25*0.8</f>
        <v>20</v>
      </c>
      <c r="Q81" s="2">
        <f>25*0.8</f>
        <v>20</v>
      </c>
      <c r="R81" s="2">
        <f>30*0.8</f>
        <v>24</v>
      </c>
      <c r="S81" s="2">
        <f>15*0.8</f>
        <v>12</v>
      </c>
      <c r="T81" s="2">
        <f>15*0.8</f>
        <v>12</v>
      </c>
      <c r="U81" s="2">
        <f>15*0.8+25</f>
        <v>37</v>
      </c>
      <c r="V81" s="2">
        <v>0</v>
      </c>
      <c r="W81" s="2">
        <v>0</v>
      </c>
      <c r="X81" s="2">
        <v>0</v>
      </c>
      <c r="Y81" s="2">
        <v>0</v>
      </c>
      <c r="Z81" s="32">
        <f t="shared" si="6"/>
        <v>125</v>
      </c>
      <c r="AA81" s="2">
        <v>0</v>
      </c>
      <c r="AB81" s="2"/>
      <c r="AC81" s="2"/>
      <c r="AD81" s="2"/>
      <c r="AE81" s="2"/>
      <c r="AF81" s="2"/>
      <c r="AG81" s="2"/>
      <c r="AH81" s="2"/>
      <c r="AI81" s="2"/>
      <c r="AJ81" s="2">
        <v>0</v>
      </c>
      <c r="AK81" s="2">
        <v>0</v>
      </c>
      <c r="AL81" s="2">
        <v>0</v>
      </c>
      <c r="AM81" s="3">
        <f t="shared" si="7"/>
        <v>0</v>
      </c>
      <c r="AN81" s="2">
        <v>0</v>
      </c>
      <c r="AO81" s="2">
        <v>0</v>
      </c>
      <c r="AP81" s="2">
        <v>0</v>
      </c>
      <c r="AQ81" s="2">
        <v>0</v>
      </c>
      <c r="AR81" s="2">
        <v>0</v>
      </c>
      <c r="AS81" s="2">
        <v>0</v>
      </c>
      <c r="AT81" s="2">
        <v>0</v>
      </c>
      <c r="AU81" s="2">
        <v>0</v>
      </c>
      <c r="AV81" s="2">
        <v>0</v>
      </c>
      <c r="AW81" s="2">
        <v>0</v>
      </c>
      <c r="AX81" s="2">
        <v>0</v>
      </c>
      <c r="AY81" s="2">
        <v>0</v>
      </c>
      <c r="AZ81" s="3">
        <f t="shared" si="8"/>
        <v>0</v>
      </c>
      <c r="BA81" s="2">
        <v>0</v>
      </c>
      <c r="BB81" s="2">
        <v>0</v>
      </c>
      <c r="BC81" s="2">
        <v>0</v>
      </c>
      <c r="BD81" s="2">
        <v>0</v>
      </c>
      <c r="BE81" s="2">
        <v>0</v>
      </c>
      <c r="BF81" s="2">
        <v>0</v>
      </c>
      <c r="BG81" s="2">
        <v>0</v>
      </c>
      <c r="BH81" s="2">
        <v>0</v>
      </c>
      <c r="BI81" s="2">
        <v>0</v>
      </c>
      <c r="BJ81" s="2">
        <v>0</v>
      </c>
      <c r="BK81" s="2">
        <v>0</v>
      </c>
      <c r="BL81" s="2">
        <v>0</v>
      </c>
      <c r="BM81" s="3">
        <f t="shared" si="9"/>
        <v>0</v>
      </c>
      <c r="BN81" s="2">
        <v>0</v>
      </c>
      <c r="BO81" s="2">
        <v>0</v>
      </c>
      <c r="BP81" s="2">
        <v>0</v>
      </c>
      <c r="BQ81" s="2">
        <v>0</v>
      </c>
      <c r="BR81" s="2">
        <v>0</v>
      </c>
      <c r="BS81" s="2">
        <v>0</v>
      </c>
      <c r="BT81" s="2">
        <v>0</v>
      </c>
      <c r="BU81" s="2">
        <v>0</v>
      </c>
      <c r="BV81" s="2">
        <v>0</v>
      </c>
      <c r="BW81" s="2">
        <v>0</v>
      </c>
      <c r="BX81" s="2">
        <v>0</v>
      </c>
      <c r="BY81" s="2">
        <v>0</v>
      </c>
      <c r="BZ81" s="3">
        <f t="shared" si="10"/>
        <v>0</v>
      </c>
      <c r="CA81" s="30">
        <f t="shared" si="11"/>
        <v>125</v>
      </c>
    </row>
    <row r="82" spans="1:79" s="4" customFormat="1" ht="12.95" customHeight="1" x14ac:dyDescent="0.2">
      <c r="A82" s="5" t="s">
        <v>21</v>
      </c>
      <c r="B82" s="9" t="s">
        <v>4</v>
      </c>
      <c r="C82" s="5" t="s">
        <v>158</v>
      </c>
      <c r="D82" s="8" t="s">
        <v>171</v>
      </c>
      <c r="E82" s="8" t="s">
        <v>158</v>
      </c>
      <c r="F82" s="8" t="s">
        <v>171</v>
      </c>
      <c r="G82" s="5" t="s">
        <v>36</v>
      </c>
      <c r="H82" s="21" t="s">
        <v>533</v>
      </c>
      <c r="I82" s="21"/>
      <c r="J82" s="6" t="s">
        <v>172</v>
      </c>
      <c r="K82" s="33" t="s">
        <v>173</v>
      </c>
      <c r="L82" s="33" t="s">
        <v>174</v>
      </c>
      <c r="M82" s="33"/>
      <c r="N82" s="7">
        <v>0</v>
      </c>
      <c r="O82" s="2">
        <v>0</v>
      </c>
      <c r="P82" s="2">
        <v>0</v>
      </c>
      <c r="Q82" s="2">
        <v>0</v>
      </c>
      <c r="R82" s="2">
        <v>69</v>
      </c>
      <c r="S82" s="2">
        <v>0</v>
      </c>
      <c r="T82" s="2">
        <v>0</v>
      </c>
      <c r="U82" s="2">
        <v>0</v>
      </c>
      <c r="V82" s="2">
        <v>0</v>
      </c>
      <c r="W82" s="2">
        <v>0</v>
      </c>
      <c r="X82" s="2">
        <v>0</v>
      </c>
      <c r="Y82" s="2">
        <v>0</v>
      </c>
      <c r="Z82" s="32">
        <f t="shared" si="6"/>
        <v>69</v>
      </c>
      <c r="AA82" s="2">
        <v>0</v>
      </c>
      <c r="AB82" s="2">
        <v>44</v>
      </c>
      <c r="AC82" s="2">
        <v>0</v>
      </c>
      <c r="AD82" s="2">
        <v>0</v>
      </c>
      <c r="AE82" s="2">
        <v>0</v>
      </c>
      <c r="AF82" s="2">
        <v>0</v>
      </c>
      <c r="AG82" s="2">
        <v>0</v>
      </c>
      <c r="AH82" s="2">
        <v>0</v>
      </c>
      <c r="AI82" s="2">
        <v>0</v>
      </c>
      <c r="AJ82" s="2">
        <v>0</v>
      </c>
      <c r="AK82" s="2">
        <v>0</v>
      </c>
      <c r="AL82" s="2">
        <v>0</v>
      </c>
      <c r="AM82" s="3">
        <f t="shared" si="7"/>
        <v>44</v>
      </c>
      <c r="AN82" s="2">
        <v>0</v>
      </c>
      <c r="AO82" s="2">
        <v>0</v>
      </c>
      <c r="AP82" s="2">
        <v>0</v>
      </c>
      <c r="AQ82" s="2">
        <v>0</v>
      </c>
      <c r="AR82" s="2">
        <v>0</v>
      </c>
      <c r="AS82" s="2">
        <v>0</v>
      </c>
      <c r="AT82" s="2">
        <v>0</v>
      </c>
      <c r="AU82" s="2">
        <v>0</v>
      </c>
      <c r="AV82" s="2">
        <v>0</v>
      </c>
      <c r="AW82" s="2">
        <v>0</v>
      </c>
      <c r="AX82" s="2">
        <v>0</v>
      </c>
      <c r="AY82" s="2">
        <v>0</v>
      </c>
      <c r="AZ82" s="3">
        <f t="shared" si="8"/>
        <v>0</v>
      </c>
      <c r="BA82" s="2">
        <v>0</v>
      </c>
      <c r="BB82" s="2">
        <v>0</v>
      </c>
      <c r="BC82" s="2">
        <v>0</v>
      </c>
      <c r="BD82" s="2">
        <v>0</v>
      </c>
      <c r="BE82" s="2">
        <v>0</v>
      </c>
      <c r="BF82" s="2">
        <v>0</v>
      </c>
      <c r="BG82" s="2">
        <v>0</v>
      </c>
      <c r="BH82" s="2">
        <v>0</v>
      </c>
      <c r="BI82" s="2">
        <v>0</v>
      </c>
      <c r="BJ82" s="2">
        <v>0</v>
      </c>
      <c r="BK82" s="2">
        <v>0</v>
      </c>
      <c r="BL82" s="2">
        <v>0</v>
      </c>
      <c r="BM82" s="3">
        <f t="shared" si="9"/>
        <v>0</v>
      </c>
      <c r="BN82" s="2">
        <v>0</v>
      </c>
      <c r="BO82" s="2">
        <v>0</v>
      </c>
      <c r="BP82" s="2">
        <v>0</v>
      </c>
      <c r="BQ82" s="2">
        <v>0</v>
      </c>
      <c r="BR82" s="2">
        <v>0</v>
      </c>
      <c r="BS82" s="2">
        <v>0</v>
      </c>
      <c r="BT82" s="2">
        <v>0</v>
      </c>
      <c r="BU82" s="2">
        <v>0</v>
      </c>
      <c r="BV82" s="2">
        <v>0</v>
      </c>
      <c r="BW82" s="2">
        <v>0</v>
      </c>
      <c r="BX82" s="2">
        <v>0</v>
      </c>
      <c r="BY82" s="2">
        <v>0</v>
      </c>
      <c r="BZ82" s="3">
        <f t="shared" si="10"/>
        <v>0</v>
      </c>
      <c r="CA82" s="30">
        <f t="shared" si="11"/>
        <v>113</v>
      </c>
    </row>
    <row r="83" spans="1:79" s="4" customFormat="1" ht="12.95" customHeight="1" x14ac:dyDescent="0.2">
      <c r="A83" s="5" t="s">
        <v>21</v>
      </c>
      <c r="B83" s="9" t="s">
        <v>4</v>
      </c>
      <c r="C83" s="5" t="s">
        <v>158</v>
      </c>
      <c r="D83" s="8" t="s">
        <v>171</v>
      </c>
      <c r="E83" s="8" t="s">
        <v>158</v>
      </c>
      <c r="F83" s="8" t="s">
        <v>171</v>
      </c>
      <c r="G83" s="5" t="s">
        <v>36</v>
      </c>
      <c r="H83" s="21" t="s">
        <v>533</v>
      </c>
      <c r="I83" s="21"/>
      <c r="J83" s="6" t="s">
        <v>1016</v>
      </c>
      <c r="K83" s="6"/>
      <c r="L83" s="6"/>
      <c r="M83" s="33"/>
      <c r="N83" s="7">
        <v>0</v>
      </c>
      <c r="O83" s="2">
        <v>0</v>
      </c>
      <c r="P83" s="2">
        <v>0</v>
      </c>
      <c r="Q83" s="2">
        <v>0</v>
      </c>
      <c r="R83" s="2">
        <v>0</v>
      </c>
      <c r="S83" s="2">
        <v>0</v>
      </c>
      <c r="T83" s="2">
        <v>0</v>
      </c>
      <c r="U83" s="2">
        <v>0</v>
      </c>
      <c r="V83" s="2">
        <v>0</v>
      </c>
      <c r="W83" s="2">
        <v>0</v>
      </c>
      <c r="X83" s="2">
        <v>0</v>
      </c>
      <c r="Y83" s="2">
        <v>0</v>
      </c>
      <c r="Z83" s="32">
        <f t="shared" si="6"/>
        <v>0</v>
      </c>
      <c r="AA83" s="2">
        <v>0</v>
      </c>
      <c r="AB83" s="2">
        <v>0</v>
      </c>
      <c r="AC83" s="2">
        <v>0</v>
      </c>
      <c r="AD83" s="2">
        <v>0</v>
      </c>
      <c r="AE83" s="2">
        <v>0</v>
      </c>
      <c r="AF83" s="2">
        <v>0</v>
      </c>
      <c r="AG83" s="2">
        <v>0</v>
      </c>
      <c r="AH83" s="2">
        <v>0</v>
      </c>
      <c r="AI83" s="2">
        <v>0</v>
      </c>
      <c r="AJ83" s="2">
        <v>0</v>
      </c>
      <c r="AK83" s="2">
        <v>0</v>
      </c>
      <c r="AL83" s="2">
        <v>0</v>
      </c>
      <c r="AM83" s="3">
        <f t="shared" si="7"/>
        <v>0</v>
      </c>
      <c r="AN83" s="2">
        <v>0</v>
      </c>
      <c r="AO83" s="2">
        <v>0</v>
      </c>
      <c r="AP83" s="2">
        <v>0</v>
      </c>
      <c r="AQ83" s="2">
        <v>0</v>
      </c>
      <c r="AR83" s="2">
        <v>0</v>
      </c>
      <c r="AS83" s="2">
        <v>100</v>
      </c>
      <c r="AT83" s="2">
        <v>0</v>
      </c>
      <c r="AU83" s="2">
        <v>0</v>
      </c>
      <c r="AV83" s="2">
        <v>0</v>
      </c>
      <c r="AW83" s="2">
        <v>0</v>
      </c>
      <c r="AX83" s="2">
        <v>0</v>
      </c>
      <c r="AY83" s="2">
        <v>0</v>
      </c>
      <c r="AZ83" s="3">
        <f t="shared" si="8"/>
        <v>100</v>
      </c>
      <c r="BA83" s="2">
        <v>0</v>
      </c>
      <c r="BB83" s="2">
        <v>0</v>
      </c>
      <c r="BC83" s="2">
        <v>0</v>
      </c>
      <c r="BD83" s="2">
        <v>0</v>
      </c>
      <c r="BE83" s="2">
        <v>0</v>
      </c>
      <c r="BF83" s="2">
        <v>0</v>
      </c>
      <c r="BG83" s="2">
        <v>0</v>
      </c>
      <c r="BH83" s="2">
        <v>0</v>
      </c>
      <c r="BI83" s="2">
        <v>0</v>
      </c>
      <c r="BJ83" s="2">
        <v>0</v>
      </c>
      <c r="BK83" s="2">
        <v>0</v>
      </c>
      <c r="BL83" s="2">
        <v>0</v>
      </c>
      <c r="BM83" s="3">
        <f t="shared" si="9"/>
        <v>0</v>
      </c>
      <c r="BN83" s="2">
        <v>0</v>
      </c>
      <c r="BO83" s="2">
        <v>0</v>
      </c>
      <c r="BP83" s="2">
        <v>0</v>
      </c>
      <c r="BQ83" s="2">
        <v>0</v>
      </c>
      <c r="BR83" s="2">
        <v>0</v>
      </c>
      <c r="BS83" s="2">
        <v>0</v>
      </c>
      <c r="BT83" s="2">
        <v>0</v>
      </c>
      <c r="BU83" s="2">
        <v>0</v>
      </c>
      <c r="BV83" s="2">
        <v>0</v>
      </c>
      <c r="BW83" s="2">
        <v>0</v>
      </c>
      <c r="BX83" s="2">
        <v>0</v>
      </c>
      <c r="BY83" s="2">
        <v>0</v>
      </c>
      <c r="BZ83" s="3">
        <f t="shared" si="10"/>
        <v>0</v>
      </c>
      <c r="CA83" s="30">
        <f t="shared" si="11"/>
        <v>100</v>
      </c>
    </row>
    <row r="84" spans="1:79" s="4" customFormat="1" ht="12.95" customHeight="1" x14ac:dyDescent="0.2">
      <c r="A84" s="5" t="s">
        <v>21</v>
      </c>
      <c r="B84" s="9" t="s">
        <v>4</v>
      </c>
      <c r="C84" s="5" t="s">
        <v>148</v>
      </c>
      <c r="D84" s="8" t="s">
        <v>180</v>
      </c>
      <c r="E84" s="8" t="s">
        <v>148</v>
      </c>
      <c r="F84" s="8" t="s">
        <v>180</v>
      </c>
      <c r="G84" s="5" t="s">
        <v>36</v>
      </c>
      <c r="H84" s="21" t="s">
        <v>533</v>
      </c>
      <c r="I84" s="21"/>
      <c r="J84" s="6" t="s">
        <v>181</v>
      </c>
      <c r="K84" s="6" t="s">
        <v>182</v>
      </c>
      <c r="L84" s="6" t="s">
        <v>183</v>
      </c>
      <c r="M84" s="33"/>
      <c r="N84" s="7">
        <v>0</v>
      </c>
      <c r="O84" s="2">
        <v>0</v>
      </c>
      <c r="P84" s="2">
        <v>0</v>
      </c>
      <c r="Q84" s="2">
        <v>0</v>
      </c>
      <c r="R84" s="2">
        <v>0</v>
      </c>
      <c r="S84" s="2">
        <v>0</v>
      </c>
      <c r="T84" s="2">
        <v>0</v>
      </c>
      <c r="U84" s="2">
        <v>0</v>
      </c>
      <c r="V84" s="2">
        <v>0</v>
      </c>
      <c r="W84" s="2">
        <v>0</v>
      </c>
      <c r="X84" s="2">
        <v>0</v>
      </c>
      <c r="Y84" s="2">
        <v>0</v>
      </c>
      <c r="Z84" s="32">
        <f t="shared" si="6"/>
        <v>0</v>
      </c>
      <c r="AA84" s="2">
        <v>0</v>
      </c>
      <c r="AB84" s="2">
        <v>0</v>
      </c>
      <c r="AC84" s="2">
        <v>0</v>
      </c>
      <c r="AD84" s="2">
        <v>0</v>
      </c>
      <c r="AE84" s="2">
        <v>0</v>
      </c>
      <c r="AF84" s="2">
        <v>0</v>
      </c>
      <c r="AG84" s="2">
        <v>0</v>
      </c>
      <c r="AH84" s="2">
        <v>0</v>
      </c>
      <c r="AI84" s="2">
        <v>0</v>
      </c>
      <c r="AJ84" s="2">
        <v>0</v>
      </c>
      <c r="AK84" s="2">
        <v>0</v>
      </c>
      <c r="AL84" s="2">
        <v>0</v>
      </c>
      <c r="AM84" s="3">
        <f t="shared" si="7"/>
        <v>0</v>
      </c>
      <c r="AN84" s="2">
        <v>0</v>
      </c>
      <c r="AO84" s="2">
        <v>0</v>
      </c>
      <c r="AP84" s="2">
        <v>0</v>
      </c>
      <c r="AQ84" s="2">
        <v>0</v>
      </c>
      <c r="AR84" s="2">
        <v>0</v>
      </c>
      <c r="AS84" s="2">
        <v>35</v>
      </c>
      <c r="AT84" s="2">
        <v>0</v>
      </c>
      <c r="AU84" s="2">
        <v>0</v>
      </c>
      <c r="AV84" s="2">
        <v>0</v>
      </c>
      <c r="AW84" s="2">
        <v>0</v>
      </c>
      <c r="AX84" s="2">
        <v>0</v>
      </c>
      <c r="AY84" s="2">
        <v>0</v>
      </c>
      <c r="AZ84" s="3">
        <f t="shared" si="8"/>
        <v>35</v>
      </c>
      <c r="BA84" s="2">
        <v>0</v>
      </c>
      <c r="BB84" s="2">
        <v>0</v>
      </c>
      <c r="BC84" s="2">
        <v>0</v>
      </c>
      <c r="BD84" s="2">
        <v>0</v>
      </c>
      <c r="BE84" s="2">
        <v>0</v>
      </c>
      <c r="BF84" s="2">
        <v>0</v>
      </c>
      <c r="BG84" s="2">
        <v>0</v>
      </c>
      <c r="BH84" s="2">
        <v>0</v>
      </c>
      <c r="BI84" s="2">
        <v>0</v>
      </c>
      <c r="BJ84" s="2">
        <v>0</v>
      </c>
      <c r="BK84" s="2">
        <v>0</v>
      </c>
      <c r="BL84" s="2">
        <v>0</v>
      </c>
      <c r="BM84" s="3">
        <f t="shared" si="9"/>
        <v>0</v>
      </c>
      <c r="BN84" s="2">
        <v>0</v>
      </c>
      <c r="BO84" s="2">
        <v>0</v>
      </c>
      <c r="BP84" s="2">
        <v>0</v>
      </c>
      <c r="BQ84" s="2">
        <v>0</v>
      </c>
      <c r="BR84" s="2">
        <v>0</v>
      </c>
      <c r="BS84" s="2">
        <v>0</v>
      </c>
      <c r="BT84" s="2">
        <v>0</v>
      </c>
      <c r="BU84" s="2">
        <v>0</v>
      </c>
      <c r="BV84" s="2">
        <v>0</v>
      </c>
      <c r="BW84" s="2">
        <v>0</v>
      </c>
      <c r="BX84" s="2">
        <v>0</v>
      </c>
      <c r="BY84" s="2">
        <v>0</v>
      </c>
      <c r="BZ84" s="3">
        <f t="shared" si="10"/>
        <v>0</v>
      </c>
      <c r="CA84" s="30">
        <f t="shared" si="11"/>
        <v>35</v>
      </c>
    </row>
    <row r="85" spans="1:79" s="4" customFormat="1" ht="12.95" customHeight="1" x14ac:dyDescent="0.2">
      <c r="A85" s="5" t="s">
        <v>21</v>
      </c>
      <c r="B85" s="9" t="s">
        <v>4</v>
      </c>
      <c r="C85" s="5" t="s">
        <v>76</v>
      </c>
      <c r="D85" s="8" t="s">
        <v>77</v>
      </c>
      <c r="E85" s="8" t="s">
        <v>76</v>
      </c>
      <c r="F85" s="8" t="s">
        <v>77</v>
      </c>
      <c r="G85" s="5" t="s">
        <v>36</v>
      </c>
      <c r="H85" s="21" t="s">
        <v>533</v>
      </c>
      <c r="I85" s="21"/>
      <c r="J85" s="6" t="s">
        <v>101</v>
      </c>
      <c r="K85" s="6" t="s">
        <v>102</v>
      </c>
      <c r="L85" s="6" t="s">
        <v>103</v>
      </c>
      <c r="M85" s="33"/>
      <c r="N85" s="7">
        <v>0</v>
      </c>
      <c r="O85" s="2">
        <v>0</v>
      </c>
      <c r="P85" s="2">
        <v>0</v>
      </c>
      <c r="Q85" s="2">
        <v>0</v>
      </c>
      <c r="R85" s="2">
        <v>0</v>
      </c>
      <c r="S85" s="2">
        <v>0</v>
      </c>
      <c r="T85" s="2">
        <v>0</v>
      </c>
      <c r="U85" s="2">
        <v>30</v>
      </c>
      <c r="V85" s="2">
        <v>0</v>
      </c>
      <c r="W85" s="2">
        <v>0</v>
      </c>
      <c r="X85" s="2">
        <v>0</v>
      </c>
      <c r="Y85" s="2">
        <v>0</v>
      </c>
      <c r="Z85" s="32">
        <f t="shared" si="6"/>
        <v>30</v>
      </c>
      <c r="AA85" s="2">
        <v>0</v>
      </c>
      <c r="AB85" s="2">
        <v>0</v>
      </c>
      <c r="AC85" s="2">
        <v>0</v>
      </c>
      <c r="AD85" s="2">
        <v>0</v>
      </c>
      <c r="AE85" s="2">
        <v>0</v>
      </c>
      <c r="AF85" s="2">
        <v>0</v>
      </c>
      <c r="AG85" s="2">
        <v>0</v>
      </c>
      <c r="AH85" s="2">
        <v>0</v>
      </c>
      <c r="AI85" s="2">
        <v>0</v>
      </c>
      <c r="AJ85" s="2">
        <v>0</v>
      </c>
      <c r="AK85" s="2">
        <v>0</v>
      </c>
      <c r="AL85" s="2">
        <v>0</v>
      </c>
      <c r="AM85" s="3">
        <f t="shared" si="7"/>
        <v>0</v>
      </c>
      <c r="AN85" s="2">
        <v>0</v>
      </c>
      <c r="AO85" s="2">
        <v>0</v>
      </c>
      <c r="AP85" s="2">
        <v>0</v>
      </c>
      <c r="AQ85" s="2">
        <v>0</v>
      </c>
      <c r="AR85" s="2">
        <v>0</v>
      </c>
      <c r="AS85" s="2">
        <v>0</v>
      </c>
      <c r="AT85" s="2">
        <v>0</v>
      </c>
      <c r="AU85" s="2">
        <v>0</v>
      </c>
      <c r="AV85" s="2">
        <v>0</v>
      </c>
      <c r="AW85" s="2">
        <v>0</v>
      </c>
      <c r="AX85" s="2">
        <v>0</v>
      </c>
      <c r="AY85" s="2">
        <v>0</v>
      </c>
      <c r="AZ85" s="3">
        <f t="shared" si="8"/>
        <v>0</v>
      </c>
      <c r="BA85" s="2">
        <v>0</v>
      </c>
      <c r="BB85" s="2">
        <v>0</v>
      </c>
      <c r="BC85" s="2">
        <v>0</v>
      </c>
      <c r="BD85" s="2">
        <v>0</v>
      </c>
      <c r="BE85" s="2">
        <v>0</v>
      </c>
      <c r="BF85" s="2">
        <v>0</v>
      </c>
      <c r="BG85" s="2">
        <v>0</v>
      </c>
      <c r="BH85" s="2">
        <v>0</v>
      </c>
      <c r="BI85" s="2">
        <v>0</v>
      </c>
      <c r="BJ85" s="2">
        <v>0</v>
      </c>
      <c r="BK85" s="2">
        <v>0</v>
      </c>
      <c r="BL85" s="2">
        <v>0</v>
      </c>
      <c r="BM85" s="3">
        <f t="shared" si="9"/>
        <v>0</v>
      </c>
      <c r="BN85" s="2">
        <v>0</v>
      </c>
      <c r="BO85" s="2">
        <v>0</v>
      </c>
      <c r="BP85" s="2">
        <v>0</v>
      </c>
      <c r="BQ85" s="2">
        <v>0</v>
      </c>
      <c r="BR85" s="2">
        <v>0</v>
      </c>
      <c r="BS85" s="2">
        <v>0</v>
      </c>
      <c r="BT85" s="2">
        <v>0</v>
      </c>
      <c r="BU85" s="2">
        <v>0</v>
      </c>
      <c r="BV85" s="2">
        <v>0</v>
      </c>
      <c r="BW85" s="2">
        <v>0</v>
      </c>
      <c r="BX85" s="2">
        <v>0</v>
      </c>
      <c r="BY85" s="2">
        <v>0</v>
      </c>
      <c r="BZ85" s="3">
        <f t="shared" si="10"/>
        <v>0</v>
      </c>
      <c r="CA85" s="30">
        <f t="shared" si="11"/>
        <v>30</v>
      </c>
    </row>
    <row r="86" spans="1:79" s="4" customFormat="1" ht="12.95" customHeight="1" x14ac:dyDescent="0.2">
      <c r="A86" s="5" t="s">
        <v>21</v>
      </c>
      <c r="B86" s="9" t="s">
        <v>4</v>
      </c>
      <c r="C86" s="5" t="s">
        <v>125</v>
      </c>
      <c r="D86" s="8" t="s">
        <v>903</v>
      </c>
      <c r="E86" s="8" t="s">
        <v>125</v>
      </c>
      <c r="F86" s="8" t="s">
        <v>903</v>
      </c>
      <c r="G86" s="5" t="s">
        <v>36</v>
      </c>
      <c r="H86" s="21" t="s">
        <v>533</v>
      </c>
      <c r="I86" s="21"/>
      <c r="J86" s="6" t="s">
        <v>904</v>
      </c>
      <c r="K86" s="33" t="s">
        <v>905</v>
      </c>
      <c r="L86" s="33" t="s">
        <v>174</v>
      </c>
      <c r="M86" s="33"/>
      <c r="N86" s="7">
        <v>0</v>
      </c>
      <c r="O86" s="2">
        <v>0</v>
      </c>
      <c r="P86" s="2">
        <v>0</v>
      </c>
      <c r="Q86" s="2">
        <v>0</v>
      </c>
      <c r="R86" s="2">
        <v>0</v>
      </c>
      <c r="S86" s="2">
        <v>0</v>
      </c>
      <c r="T86" s="2">
        <v>0</v>
      </c>
      <c r="U86" s="2">
        <v>26</v>
      </c>
      <c r="V86" s="2">
        <v>0</v>
      </c>
      <c r="W86" s="2">
        <v>0</v>
      </c>
      <c r="X86" s="2">
        <v>0</v>
      </c>
      <c r="Y86" s="2">
        <v>0</v>
      </c>
      <c r="Z86" s="32">
        <f t="shared" si="6"/>
        <v>26</v>
      </c>
      <c r="AA86" s="2">
        <v>0</v>
      </c>
      <c r="AB86" s="2">
        <v>0</v>
      </c>
      <c r="AC86" s="2">
        <v>0</v>
      </c>
      <c r="AD86" s="2">
        <v>0</v>
      </c>
      <c r="AE86" s="2">
        <v>0</v>
      </c>
      <c r="AF86" s="2">
        <v>0</v>
      </c>
      <c r="AG86" s="2">
        <v>0</v>
      </c>
      <c r="AH86" s="2">
        <v>0</v>
      </c>
      <c r="AI86" s="2">
        <v>0</v>
      </c>
      <c r="AJ86" s="2">
        <v>0</v>
      </c>
      <c r="AK86" s="2">
        <v>0</v>
      </c>
      <c r="AL86" s="2">
        <v>0</v>
      </c>
      <c r="AM86" s="3">
        <f t="shared" si="7"/>
        <v>0</v>
      </c>
      <c r="AN86" s="2">
        <v>0</v>
      </c>
      <c r="AO86" s="2">
        <v>0</v>
      </c>
      <c r="AP86" s="2">
        <v>0</v>
      </c>
      <c r="AQ86" s="2">
        <v>0</v>
      </c>
      <c r="AR86" s="2">
        <v>0</v>
      </c>
      <c r="AS86" s="2">
        <v>0</v>
      </c>
      <c r="AT86" s="2">
        <v>0</v>
      </c>
      <c r="AU86" s="2">
        <v>0</v>
      </c>
      <c r="AV86" s="2">
        <v>0</v>
      </c>
      <c r="AW86" s="2">
        <v>0</v>
      </c>
      <c r="AX86" s="2">
        <v>0</v>
      </c>
      <c r="AY86" s="2">
        <v>0</v>
      </c>
      <c r="AZ86" s="3">
        <f t="shared" si="8"/>
        <v>0</v>
      </c>
      <c r="BA86" s="2">
        <v>0</v>
      </c>
      <c r="BB86" s="2">
        <v>0</v>
      </c>
      <c r="BC86" s="2">
        <v>0</v>
      </c>
      <c r="BD86" s="2">
        <v>0</v>
      </c>
      <c r="BE86" s="2">
        <v>0</v>
      </c>
      <c r="BF86" s="2">
        <v>0</v>
      </c>
      <c r="BG86" s="2">
        <v>0</v>
      </c>
      <c r="BH86" s="2">
        <v>0</v>
      </c>
      <c r="BI86" s="2">
        <v>0</v>
      </c>
      <c r="BJ86" s="2">
        <v>0</v>
      </c>
      <c r="BK86" s="2">
        <v>0</v>
      </c>
      <c r="BL86" s="2">
        <v>0</v>
      </c>
      <c r="BM86" s="3">
        <f t="shared" si="9"/>
        <v>0</v>
      </c>
      <c r="BN86" s="2">
        <v>0</v>
      </c>
      <c r="BO86" s="2">
        <v>0</v>
      </c>
      <c r="BP86" s="2">
        <v>0</v>
      </c>
      <c r="BQ86" s="2">
        <v>0</v>
      </c>
      <c r="BR86" s="2">
        <v>0</v>
      </c>
      <c r="BS86" s="2">
        <v>0</v>
      </c>
      <c r="BT86" s="2">
        <v>0</v>
      </c>
      <c r="BU86" s="2">
        <v>0</v>
      </c>
      <c r="BV86" s="2">
        <v>0</v>
      </c>
      <c r="BW86" s="2">
        <v>0</v>
      </c>
      <c r="BX86" s="2">
        <v>0</v>
      </c>
      <c r="BY86" s="2">
        <v>0</v>
      </c>
      <c r="BZ86" s="3">
        <f t="shared" si="10"/>
        <v>0</v>
      </c>
      <c r="CA86" s="30">
        <f t="shared" si="11"/>
        <v>26</v>
      </c>
    </row>
    <row r="87" spans="1:79" s="4" customFormat="1" ht="12.95" customHeight="1" x14ac:dyDescent="0.2">
      <c r="A87" s="5" t="s">
        <v>21</v>
      </c>
      <c r="B87" s="9" t="s">
        <v>5</v>
      </c>
      <c r="C87" s="5" t="s">
        <v>25</v>
      </c>
      <c r="D87" s="8" t="s">
        <v>441</v>
      </c>
      <c r="E87" s="8" t="s">
        <v>25</v>
      </c>
      <c r="F87" s="8" t="s">
        <v>441</v>
      </c>
      <c r="G87" s="5" t="s">
        <v>23</v>
      </c>
      <c r="H87" s="11" t="s">
        <v>26</v>
      </c>
      <c r="I87" s="11"/>
      <c r="J87" s="6" t="s">
        <v>556</v>
      </c>
      <c r="K87" s="6" t="s">
        <v>664</v>
      </c>
      <c r="L87" s="6" t="s">
        <v>667</v>
      </c>
      <c r="M87" s="33"/>
      <c r="N87" s="7"/>
      <c r="O87" s="2"/>
      <c r="P87" s="2"/>
      <c r="Q87" s="2"/>
      <c r="R87" s="2"/>
      <c r="S87" s="2"/>
      <c r="T87" s="2"/>
      <c r="U87" s="2"/>
      <c r="V87" s="2"/>
      <c r="W87" s="2"/>
      <c r="X87" s="2"/>
      <c r="Y87" s="2">
        <v>102.5</v>
      </c>
      <c r="Z87" s="32">
        <f t="shared" si="6"/>
        <v>102.5</v>
      </c>
      <c r="AA87" s="2"/>
      <c r="AB87" s="2"/>
      <c r="AC87" s="2"/>
      <c r="AD87" s="2"/>
      <c r="AE87" s="2"/>
      <c r="AF87" s="2"/>
      <c r="AG87" s="2"/>
      <c r="AH87" s="2"/>
      <c r="AI87" s="2"/>
      <c r="AJ87" s="2"/>
      <c r="AK87" s="2"/>
      <c r="AL87" s="2"/>
      <c r="AM87" s="3">
        <f t="shared" si="7"/>
        <v>0</v>
      </c>
      <c r="AN87" s="2"/>
      <c r="AO87" s="2"/>
      <c r="AP87" s="2"/>
      <c r="AQ87" s="2"/>
      <c r="AR87" s="2"/>
      <c r="AS87" s="2"/>
      <c r="AT87" s="2"/>
      <c r="AU87" s="2"/>
      <c r="AV87" s="2"/>
      <c r="AW87" s="2"/>
      <c r="AX87" s="2"/>
      <c r="AY87" s="2"/>
      <c r="AZ87" s="3">
        <f t="shared" si="8"/>
        <v>0</v>
      </c>
      <c r="BA87" s="2"/>
      <c r="BB87" s="2"/>
      <c r="BC87" s="2"/>
      <c r="BD87" s="2"/>
      <c r="BE87" s="2"/>
      <c r="BF87" s="2"/>
      <c r="BG87" s="2"/>
      <c r="BH87" s="2"/>
      <c r="BI87" s="2"/>
      <c r="BJ87" s="2"/>
      <c r="BK87" s="2"/>
      <c r="BL87" s="2"/>
      <c r="BM87" s="3">
        <f t="shared" si="9"/>
        <v>0</v>
      </c>
      <c r="BN87" s="2"/>
      <c r="BO87" s="2"/>
      <c r="BP87" s="2"/>
      <c r="BQ87" s="2"/>
      <c r="BR87" s="2"/>
      <c r="BS87" s="2"/>
      <c r="BT87" s="2"/>
      <c r="BU87" s="2"/>
      <c r="BV87" s="2"/>
      <c r="BW87" s="2"/>
      <c r="BX87" s="2"/>
      <c r="BY87" s="2"/>
      <c r="BZ87" s="3">
        <f t="shared" si="10"/>
        <v>0</v>
      </c>
      <c r="CA87" s="30">
        <f t="shared" si="11"/>
        <v>102.5</v>
      </c>
    </row>
    <row r="88" spans="1:79" s="4" customFormat="1" ht="12.95" customHeight="1" x14ac:dyDescent="0.2">
      <c r="A88" s="5" t="s">
        <v>34</v>
      </c>
      <c r="B88" s="9" t="s">
        <v>6</v>
      </c>
      <c r="C88" s="5" t="s">
        <v>35</v>
      </c>
      <c r="D88" s="8" t="s">
        <v>190</v>
      </c>
      <c r="E88" s="8" t="s">
        <v>35</v>
      </c>
      <c r="F88" s="8" t="s">
        <v>190</v>
      </c>
      <c r="G88" s="5" t="s">
        <v>36</v>
      </c>
      <c r="H88" s="11" t="s">
        <v>26</v>
      </c>
      <c r="I88" s="11"/>
      <c r="J88" s="6" t="s">
        <v>191</v>
      </c>
      <c r="K88" s="6" t="s">
        <v>192</v>
      </c>
      <c r="L88" s="6" t="s">
        <v>193</v>
      </c>
      <c r="M88" s="33"/>
      <c r="N88" s="7">
        <v>0</v>
      </c>
      <c r="O88" s="2">
        <v>0</v>
      </c>
      <c r="P88" s="2">
        <v>0</v>
      </c>
      <c r="Q88" s="2">
        <v>0</v>
      </c>
      <c r="R88" s="2">
        <v>0</v>
      </c>
      <c r="S88" s="2"/>
      <c r="T88" s="2">
        <v>543.92343249999999</v>
      </c>
      <c r="U88" s="2"/>
      <c r="V88" s="2"/>
      <c r="W88" s="2"/>
      <c r="X88" s="2"/>
      <c r="Y88" s="2">
        <v>543.92343249999999</v>
      </c>
      <c r="Z88" s="32">
        <f t="shared" si="6"/>
        <v>1087.846865</v>
      </c>
      <c r="AA88" s="2">
        <v>77.703347499999992</v>
      </c>
      <c r="AB88" s="2">
        <v>77.703347499999992</v>
      </c>
      <c r="AC88" s="2">
        <v>77.703347499999992</v>
      </c>
      <c r="AD88" s="2">
        <v>77.703347499999992</v>
      </c>
      <c r="AE88" s="2">
        <v>77.703347499999992</v>
      </c>
      <c r="AF88" s="2">
        <v>77.703347499999992</v>
      </c>
      <c r="AG88" s="2">
        <v>77.703347499999992</v>
      </c>
      <c r="AH88" s="2">
        <v>77.703347499999992</v>
      </c>
      <c r="AI88" s="2">
        <v>77.703347499999992</v>
      </c>
      <c r="AJ88" s="2">
        <v>77.703347499999992</v>
      </c>
      <c r="AK88" s="2">
        <v>77.703347499999992</v>
      </c>
      <c r="AL88" s="2">
        <v>77.703347499999992</v>
      </c>
      <c r="AM88" s="3">
        <f t="shared" si="7"/>
        <v>932.44016999999974</v>
      </c>
      <c r="AN88" s="2">
        <v>77.703347499999992</v>
      </c>
      <c r="AO88" s="2">
        <v>77.703347499999992</v>
      </c>
      <c r="AP88" s="2">
        <v>77.703347499999992</v>
      </c>
      <c r="AQ88" s="2">
        <v>77.703347499999992</v>
      </c>
      <c r="AR88" s="2">
        <v>77.703347499999992</v>
      </c>
      <c r="AS88" s="2">
        <v>77.703347499999992</v>
      </c>
      <c r="AT88" s="2">
        <v>77.703347499999992</v>
      </c>
      <c r="AU88" s="2">
        <v>77.703347499999992</v>
      </c>
      <c r="AV88" s="2">
        <v>77.703347499999992</v>
      </c>
      <c r="AW88" s="2">
        <v>77.703347499999992</v>
      </c>
      <c r="AX88" s="2">
        <v>0</v>
      </c>
      <c r="AY88" s="2">
        <v>0</v>
      </c>
      <c r="AZ88" s="3">
        <f t="shared" si="8"/>
        <v>777.03347499999984</v>
      </c>
      <c r="BA88" s="2">
        <v>0</v>
      </c>
      <c r="BB88" s="2">
        <v>0</v>
      </c>
      <c r="BC88" s="2">
        <v>0</v>
      </c>
      <c r="BD88" s="2">
        <v>0</v>
      </c>
      <c r="BE88" s="2">
        <v>0</v>
      </c>
      <c r="BF88" s="2">
        <v>0</v>
      </c>
      <c r="BG88" s="2">
        <v>0</v>
      </c>
      <c r="BH88" s="2">
        <v>0</v>
      </c>
      <c r="BI88" s="2">
        <v>0</v>
      </c>
      <c r="BJ88" s="2">
        <v>0</v>
      </c>
      <c r="BK88" s="2">
        <v>0</v>
      </c>
      <c r="BL88" s="2">
        <v>0</v>
      </c>
      <c r="BM88" s="3">
        <f t="shared" si="9"/>
        <v>0</v>
      </c>
      <c r="BN88" s="2"/>
      <c r="BO88" s="2"/>
      <c r="BP88" s="2"/>
      <c r="BQ88" s="2"/>
      <c r="BR88" s="2"/>
      <c r="BS88" s="2"/>
      <c r="BT88" s="2"/>
      <c r="BU88" s="2"/>
      <c r="BV88" s="2"/>
      <c r="BW88" s="2"/>
      <c r="BX88" s="2"/>
      <c r="BY88" s="2"/>
      <c r="BZ88" s="3">
        <f t="shared" si="10"/>
        <v>0</v>
      </c>
      <c r="CA88" s="30">
        <f t="shared" si="11"/>
        <v>2797.3205099999996</v>
      </c>
    </row>
    <row r="89" spans="1:79" s="4" customFormat="1" ht="12.95" customHeight="1" x14ac:dyDescent="0.2">
      <c r="A89" s="5" t="s">
        <v>34</v>
      </c>
      <c r="B89" s="9" t="s">
        <v>6</v>
      </c>
      <c r="C89" s="5" t="s">
        <v>35</v>
      </c>
      <c r="D89" s="8" t="s">
        <v>184</v>
      </c>
      <c r="E89" s="8" t="s">
        <v>35</v>
      </c>
      <c r="F89" s="8" t="s">
        <v>184</v>
      </c>
      <c r="G89" s="5" t="s">
        <v>36</v>
      </c>
      <c r="H89" s="11" t="s">
        <v>26</v>
      </c>
      <c r="I89" s="11"/>
      <c r="J89" s="6" t="s">
        <v>576</v>
      </c>
      <c r="K89" s="6" t="s">
        <v>575</v>
      </c>
      <c r="L89" s="6" t="s">
        <v>577</v>
      </c>
      <c r="M89" s="33"/>
      <c r="N89" s="7">
        <v>0</v>
      </c>
      <c r="O89" s="2">
        <v>0</v>
      </c>
      <c r="P89" s="2">
        <v>0</v>
      </c>
      <c r="Q89" s="2">
        <v>0</v>
      </c>
      <c r="R89" s="2">
        <v>0</v>
      </c>
      <c r="S89" s="2">
        <v>0</v>
      </c>
      <c r="T89" s="2">
        <v>0</v>
      </c>
      <c r="U89" s="2">
        <v>0</v>
      </c>
      <c r="V89" s="2">
        <v>0</v>
      </c>
      <c r="W89" s="2">
        <v>0</v>
      </c>
      <c r="X89" s="2">
        <v>0</v>
      </c>
      <c r="Y89" s="2">
        <v>0</v>
      </c>
      <c r="Z89" s="32">
        <f t="shared" si="6"/>
        <v>0</v>
      </c>
      <c r="AA89" s="2">
        <v>0</v>
      </c>
      <c r="AB89" s="2">
        <v>0</v>
      </c>
      <c r="AC89" s="2">
        <v>0</v>
      </c>
      <c r="AD89" s="2">
        <v>0</v>
      </c>
      <c r="AE89" s="2">
        <v>0</v>
      </c>
      <c r="AF89" s="2">
        <v>0</v>
      </c>
      <c r="AG89" s="2">
        <v>0</v>
      </c>
      <c r="AH89" s="2">
        <v>0</v>
      </c>
      <c r="AI89" s="2">
        <v>0</v>
      </c>
      <c r="AJ89" s="2">
        <v>0</v>
      </c>
      <c r="AK89" s="2">
        <v>0</v>
      </c>
      <c r="AL89" s="2">
        <v>0</v>
      </c>
      <c r="AM89" s="3">
        <f t="shared" si="7"/>
        <v>0</v>
      </c>
      <c r="AN89" s="2">
        <v>0</v>
      </c>
      <c r="AO89" s="2">
        <v>0</v>
      </c>
      <c r="AP89" s="2">
        <v>0</v>
      </c>
      <c r="AQ89" s="2">
        <v>0</v>
      </c>
      <c r="AR89" s="2">
        <v>0</v>
      </c>
      <c r="AS89" s="2">
        <v>0</v>
      </c>
      <c r="AT89" s="2">
        <v>0</v>
      </c>
      <c r="AU89" s="2">
        <v>0</v>
      </c>
      <c r="AV89" s="2">
        <v>0</v>
      </c>
      <c r="AW89" s="2">
        <v>0</v>
      </c>
      <c r="AX89" s="2">
        <v>0</v>
      </c>
      <c r="AY89" s="2">
        <v>0</v>
      </c>
      <c r="AZ89" s="3">
        <f t="shared" si="8"/>
        <v>0</v>
      </c>
      <c r="BA89" s="2">
        <v>0</v>
      </c>
      <c r="BB89" s="2">
        <v>0</v>
      </c>
      <c r="BC89" s="2">
        <v>2244.14</v>
      </c>
      <c r="BD89" s="2">
        <v>0</v>
      </c>
      <c r="BE89" s="2">
        <v>0</v>
      </c>
      <c r="BF89" s="2">
        <f>3366.21-3060.63101</f>
        <v>305.57898999999998</v>
      </c>
      <c r="BG89" s="2"/>
      <c r="BH89" s="2"/>
      <c r="BI89" s="2"/>
      <c r="BJ89" s="2"/>
      <c r="BK89" s="2"/>
      <c r="BL89" s="2"/>
      <c r="BM89" s="3">
        <f t="shared" si="9"/>
        <v>2549.7189899999998</v>
      </c>
      <c r="BN89" s="2"/>
      <c r="BO89" s="2"/>
      <c r="BP89" s="2"/>
      <c r="BQ89" s="2"/>
      <c r="BR89" s="2"/>
      <c r="BS89" s="2"/>
      <c r="BT89" s="2"/>
      <c r="BU89" s="2"/>
      <c r="BV89" s="2"/>
      <c r="BW89" s="2"/>
      <c r="BX89" s="2"/>
      <c r="BY89" s="2"/>
      <c r="BZ89" s="3">
        <f t="shared" si="10"/>
        <v>0</v>
      </c>
      <c r="CA89" s="30">
        <f t="shared" si="11"/>
        <v>2549.7189899999998</v>
      </c>
    </row>
    <row r="90" spans="1:79" s="4" customFormat="1" ht="12.95" customHeight="1" x14ac:dyDescent="0.2">
      <c r="A90" s="5" t="s">
        <v>34</v>
      </c>
      <c r="B90" s="9" t="s">
        <v>6</v>
      </c>
      <c r="C90" s="5" t="s">
        <v>185</v>
      </c>
      <c r="D90" s="8" t="s">
        <v>186</v>
      </c>
      <c r="E90" s="8" t="s">
        <v>185</v>
      </c>
      <c r="F90" s="8" t="s">
        <v>186</v>
      </c>
      <c r="G90" s="5" t="s">
        <v>36</v>
      </c>
      <c r="H90" s="11" t="s">
        <v>26</v>
      </c>
      <c r="I90" s="11"/>
      <c r="J90" s="6" t="s">
        <v>187</v>
      </c>
      <c r="K90" s="6" t="s">
        <v>188</v>
      </c>
      <c r="L90" s="6" t="s">
        <v>189</v>
      </c>
      <c r="M90" s="33"/>
      <c r="N90" s="7">
        <v>0</v>
      </c>
      <c r="O90" s="2">
        <v>0</v>
      </c>
      <c r="P90" s="2">
        <v>0</v>
      </c>
      <c r="Q90" s="2">
        <v>0</v>
      </c>
      <c r="R90" s="2">
        <v>0</v>
      </c>
      <c r="S90" s="2">
        <v>0</v>
      </c>
      <c r="T90" s="2">
        <v>0</v>
      </c>
      <c r="U90" s="2">
        <v>100</v>
      </c>
      <c r="V90" s="2">
        <v>590</v>
      </c>
      <c r="W90" s="2">
        <v>37.3705</v>
      </c>
      <c r="X90" s="2">
        <v>0</v>
      </c>
      <c r="Y90" s="36"/>
      <c r="Z90" s="32">
        <f t="shared" si="6"/>
        <v>727.37049999999999</v>
      </c>
      <c r="AA90" s="2">
        <v>0</v>
      </c>
      <c r="AB90" s="2">
        <v>0</v>
      </c>
      <c r="AC90" s="2">
        <v>0</v>
      </c>
      <c r="AD90" s="2">
        <v>0</v>
      </c>
      <c r="AE90" s="2">
        <v>0</v>
      </c>
      <c r="AF90" s="2">
        <v>0</v>
      </c>
      <c r="AG90" s="2">
        <v>0</v>
      </c>
      <c r="AH90" s="2">
        <v>0</v>
      </c>
      <c r="AI90" s="2">
        <v>0</v>
      </c>
      <c r="AJ90" s="2">
        <v>0</v>
      </c>
      <c r="AK90" s="2">
        <v>0</v>
      </c>
      <c r="AL90" s="2">
        <f>563.3</f>
        <v>563.29999999999995</v>
      </c>
      <c r="AM90" s="3">
        <f t="shared" si="7"/>
        <v>563.29999999999995</v>
      </c>
      <c r="AN90" s="2">
        <v>0</v>
      </c>
      <c r="AO90" s="2">
        <v>0</v>
      </c>
      <c r="AP90" s="2">
        <v>0</v>
      </c>
      <c r="AQ90" s="2">
        <v>0</v>
      </c>
      <c r="AR90" s="2">
        <v>0</v>
      </c>
      <c r="AS90" s="2">
        <v>0</v>
      </c>
      <c r="AT90" s="2">
        <v>0</v>
      </c>
      <c r="AU90" s="2">
        <v>0</v>
      </c>
      <c r="AV90" s="2">
        <v>0</v>
      </c>
      <c r="AW90" s="2">
        <v>0</v>
      </c>
      <c r="AX90" s="2">
        <v>0</v>
      </c>
      <c r="AY90" s="2">
        <v>0</v>
      </c>
      <c r="AZ90" s="3">
        <f t="shared" si="8"/>
        <v>0</v>
      </c>
      <c r="BA90" s="2">
        <v>0</v>
      </c>
      <c r="BB90" s="2">
        <v>0</v>
      </c>
      <c r="BC90" s="2">
        <v>0</v>
      </c>
      <c r="BD90" s="2">
        <v>0</v>
      </c>
      <c r="BE90" s="2">
        <v>0</v>
      </c>
      <c r="BF90" s="2">
        <v>0</v>
      </c>
      <c r="BG90" s="2">
        <v>0</v>
      </c>
      <c r="BH90" s="2">
        <v>0</v>
      </c>
      <c r="BI90" s="2">
        <v>0</v>
      </c>
      <c r="BJ90" s="2">
        <v>0</v>
      </c>
      <c r="BK90" s="2">
        <v>0</v>
      </c>
      <c r="BL90" s="2">
        <v>0</v>
      </c>
      <c r="BM90" s="3">
        <f t="shared" si="9"/>
        <v>0</v>
      </c>
      <c r="BN90" s="2"/>
      <c r="BO90" s="2"/>
      <c r="BP90" s="2"/>
      <c r="BQ90" s="2"/>
      <c r="BR90" s="2"/>
      <c r="BS90" s="2"/>
      <c r="BT90" s="2"/>
      <c r="BU90" s="2"/>
      <c r="BV90" s="2"/>
      <c r="BW90" s="2"/>
      <c r="BX90" s="2"/>
      <c r="BY90" s="2"/>
      <c r="BZ90" s="3">
        <f t="shared" si="10"/>
        <v>0</v>
      </c>
      <c r="CA90" s="30">
        <f t="shared" si="11"/>
        <v>1290.6704999999999</v>
      </c>
    </row>
    <row r="91" spans="1:79" s="4" customFormat="1" ht="12.95" customHeight="1" x14ac:dyDescent="0.2">
      <c r="A91" s="5" t="s">
        <v>34</v>
      </c>
      <c r="B91" s="9" t="s">
        <v>7</v>
      </c>
      <c r="C91" s="5" t="s">
        <v>39</v>
      </c>
      <c r="D91" s="8" t="s">
        <v>37</v>
      </c>
      <c r="E91" s="8" t="s">
        <v>39</v>
      </c>
      <c r="F91" s="8" t="s">
        <v>37</v>
      </c>
      <c r="G91" s="5" t="s">
        <v>36</v>
      </c>
      <c r="H91" s="11" t="s">
        <v>26</v>
      </c>
      <c r="I91" s="11"/>
      <c r="J91" s="6" t="s">
        <v>893</v>
      </c>
      <c r="K91" s="6" t="s">
        <v>894</v>
      </c>
      <c r="L91" s="6" t="s">
        <v>542</v>
      </c>
      <c r="M91" s="33"/>
      <c r="N91" s="7"/>
      <c r="O91" s="2"/>
      <c r="P91" s="2"/>
      <c r="Q91" s="2"/>
      <c r="R91" s="2"/>
      <c r="S91" s="2"/>
      <c r="T91" s="2"/>
      <c r="U91" s="2"/>
      <c r="V91" s="2"/>
      <c r="W91" s="2"/>
      <c r="X91" s="2"/>
      <c r="Y91" s="2"/>
      <c r="Z91" s="32">
        <f t="shared" si="6"/>
        <v>0</v>
      </c>
      <c r="AA91" s="2"/>
      <c r="AB91" s="2"/>
      <c r="AC91" s="2">
        <f>400-200+68.5398300000002</f>
        <v>268.53983000000017</v>
      </c>
      <c r="AD91" s="2"/>
      <c r="AE91" s="2"/>
      <c r="AF91" s="2"/>
      <c r="AG91" s="2"/>
      <c r="AH91" s="2"/>
      <c r="AI91" s="2"/>
      <c r="AJ91" s="2"/>
      <c r="AK91" s="2"/>
      <c r="AL91" s="2"/>
      <c r="AM91" s="3">
        <f t="shared" si="7"/>
        <v>268.53983000000017</v>
      </c>
      <c r="AN91" s="2"/>
      <c r="AO91" s="2"/>
      <c r="AP91" s="2">
        <f>400-200-68.5398300000002</f>
        <v>131.46016999999981</v>
      </c>
      <c r="AQ91" s="2"/>
      <c r="AR91" s="2"/>
      <c r="AS91" s="2"/>
      <c r="AT91" s="2"/>
      <c r="AU91" s="2"/>
      <c r="AV91" s="2"/>
      <c r="AW91" s="2"/>
      <c r="AX91" s="2"/>
      <c r="AY91" s="2"/>
      <c r="AZ91" s="3">
        <f t="shared" si="8"/>
        <v>131.46016999999981</v>
      </c>
      <c r="BA91" s="2"/>
      <c r="BB91" s="2"/>
      <c r="BC91" s="2"/>
      <c r="BD91" s="2"/>
      <c r="BE91" s="2">
        <v>400</v>
      </c>
      <c r="BF91" s="2"/>
      <c r="BG91" s="2"/>
      <c r="BH91" s="2"/>
      <c r="BI91" s="2"/>
      <c r="BJ91" s="2"/>
      <c r="BK91" s="2"/>
      <c r="BL91" s="2"/>
      <c r="BM91" s="3">
        <f t="shared" si="9"/>
        <v>400</v>
      </c>
      <c r="BN91" s="2"/>
      <c r="BO91" s="2"/>
      <c r="BP91" s="2"/>
      <c r="BQ91" s="2"/>
      <c r="BR91" s="2"/>
      <c r="BS91" s="2"/>
      <c r="BT91" s="2"/>
      <c r="BU91" s="2"/>
      <c r="BV91" s="2"/>
      <c r="BW91" s="2"/>
      <c r="BX91" s="2"/>
      <c r="BY91" s="2"/>
      <c r="BZ91" s="3">
        <f t="shared" si="10"/>
        <v>0</v>
      </c>
      <c r="CA91" s="30">
        <f t="shared" si="11"/>
        <v>800</v>
      </c>
    </row>
    <row r="92" spans="1:79" s="4" customFormat="1" ht="12.95" customHeight="1" x14ac:dyDescent="0.2">
      <c r="A92" s="5" t="s">
        <v>34</v>
      </c>
      <c r="B92" s="9" t="s">
        <v>7</v>
      </c>
      <c r="C92" s="5" t="s">
        <v>25</v>
      </c>
      <c r="D92" s="8" t="s">
        <v>250</v>
      </c>
      <c r="E92" s="8" t="s">
        <v>25</v>
      </c>
      <c r="F92" s="8" t="s">
        <v>250</v>
      </c>
      <c r="G92" s="5" t="s">
        <v>23</v>
      </c>
      <c r="H92" s="11" t="s">
        <v>26</v>
      </c>
      <c r="I92" s="11"/>
      <c r="J92" s="6" t="s">
        <v>914</v>
      </c>
      <c r="K92" s="6" t="s">
        <v>913</v>
      </c>
      <c r="L92" s="6" t="s">
        <v>429</v>
      </c>
      <c r="M92" s="33"/>
      <c r="N92" s="7"/>
      <c r="O92" s="2"/>
      <c r="P92" s="2"/>
      <c r="Q92" s="2"/>
      <c r="R92" s="2"/>
      <c r="S92" s="2"/>
      <c r="T92" s="2"/>
      <c r="U92" s="2"/>
      <c r="V92" s="2"/>
      <c r="W92" s="2"/>
      <c r="X92" s="2"/>
      <c r="Y92" s="2"/>
      <c r="Z92" s="32">
        <f t="shared" si="6"/>
        <v>0</v>
      </c>
      <c r="AA92" s="2"/>
      <c r="AB92" s="2"/>
      <c r="AC92" s="2"/>
      <c r="AD92" s="2"/>
      <c r="AE92" s="2"/>
      <c r="AF92" s="2"/>
      <c r="AG92" s="2"/>
      <c r="AH92" s="2"/>
      <c r="AI92" s="2"/>
      <c r="AJ92" s="2"/>
      <c r="AK92" s="2"/>
      <c r="AL92" s="2"/>
      <c r="AM92" s="22">
        <f t="shared" si="7"/>
        <v>0</v>
      </c>
      <c r="AN92" s="2"/>
      <c r="AO92" s="2"/>
      <c r="AP92" s="2"/>
      <c r="AQ92" s="2"/>
      <c r="AR92" s="2"/>
      <c r="AS92" s="2"/>
      <c r="AT92" s="2"/>
      <c r="AU92" s="2"/>
      <c r="AV92" s="2"/>
      <c r="AW92" s="2"/>
      <c r="AX92" s="2"/>
      <c r="AY92" s="2"/>
      <c r="AZ92" s="3">
        <f t="shared" si="8"/>
        <v>0</v>
      </c>
      <c r="BA92" s="2"/>
      <c r="BB92" s="2"/>
      <c r="BC92" s="2"/>
      <c r="BD92" s="2"/>
      <c r="BE92" s="2"/>
      <c r="BF92" s="2"/>
      <c r="BG92" s="2"/>
      <c r="BH92" s="2"/>
      <c r="BI92" s="2"/>
      <c r="BJ92" s="2">
        <f>210+110</f>
        <v>320</v>
      </c>
      <c r="BK92" s="2"/>
      <c r="BL92" s="2"/>
      <c r="BM92" s="3">
        <f t="shared" si="9"/>
        <v>320</v>
      </c>
      <c r="BN92" s="2"/>
      <c r="BO92" s="2"/>
      <c r="BP92" s="2"/>
      <c r="BQ92" s="2"/>
      <c r="BR92" s="2"/>
      <c r="BS92" s="2"/>
      <c r="BT92" s="2"/>
      <c r="BU92" s="2"/>
      <c r="BV92" s="2"/>
      <c r="BW92" s="2"/>
      <c r="BX92" s="2"/>
      <c r="BY92" s="2"/>
      <c r="BZ92" s="22">
        <f t="shared" si="10"/>
        <v>0</v>
      </c>
      <c r="CA92" s="30">
        <f t="shared" si="11"/>
        <v>320</v>
      </c>
    </row>
    <row r="93" spans="1:79" s="4" customFormat="1" ht="12.95" customHeight="1" x14ac:dyDescent="0.2">
      <c r="A93" s="5" t="s">
        <v>34</v>
      </c>
      <c r="B93" s="9" t="s">
        <v>7</v>
      </c>
      <c r="C93" s="5" t="s">
        <v>25</v>
      </c>
      <c r="D93" s="8" t="s">
        <v>250</v>
      </c>
      <c r="E93" s="8" t="s">
        <v>25</v>
      </c>
      <c r="F93" s="8" t="s">
        <v>250</v>
      </c>
      <c r="G93" s="5" t="s">
        <v>23</v>
      </c>
      <c r="H93" s="11" t="s">
        <v>26</v>
      </c>
      <c r="I93" s="11"/>
      <c r="J93" s="6" t="s">
        <v>423</v>
      </c>
      <c r="K93" s="6" t="s">
        <v>424</v>
      </c>
      <c r="L93" s="6" t="s">
        <v>425</v>
      </c>
      <c r="M93" s="33"/>
      <c r="N93" s="7"/>
      <c r="O93" s="2"/>
      <c r="P93" s="2"/>
      <c r="Q93" s="2"/>
      <c r="R93" s="2"/>
      <c r="S93" s="2"/>
      <c r="T93" s="2"/>
      <c r="U93" s="2"/>
      <c r="V93" s="2"/>
      <c r="W93" s="2"/>
      <c r="X93" s="2"/>
      <c r="Y93" s="2"/>
      <c r="Z93" s="32">
        <f t="shared" si="6"/>
        <v>0</v>
      </c>
      <c r="AA93" s="2"/>
      <c r="AB93" s="2"/>
      <c r="AC93" s="2"/>
      <c r="AD93" s="2"/>
      <c r="AE93" s="2"/>
      <c r="AF93" s="2"/>
      <c r="AG93" s="2"/>
      <c r="AH93" s="2"/>
      <c r="AI93" s="2"/>
      <c r="AJ93" s="2"/>
      <c r="AK93" s="2"/>
      <c r="AL93" s="2"/>
      <c r="AM93" s="3">
        <f t="shared" si="7"/>
        <v>0</v>
      </c>
      <c r="AN93" s="2"/>
      <c r="AO93" s="2"/>
      <c r="AP93" s="2"/>
      <c r="AQ93" s="2"/>
      <c r="AR93" s="2"/>
      <c r="AS93" s="2"/>
      <c r="AT93" s="2"/>
      <c r="AU93" s="2"/>
      <c r="AV93" s="2"/>
      <c r="AW93" s="2"/>
      <c r="AX93" s="2"/>
      <c r="AY93" s="2"/>
      <c r="AZ93" s="3">
        <f t="shared" si="8"/>
        <v>0</v>
      </c>
      <c r="BA93" s="2"/>
      <c r="BB93" s="2"/>
      <c r="BC93" s="2"/>
      <c r="BD93" s="2">
        <v>5</v>
      </c>
      <c r="BE93" s="2">
        <v>14</v>
      </c>
      <c r="BF93" s="2">
        <v>65</v>
      </c>
      <c r="BG93" s="2">
        <v>75</v>
      </c>
      <c r="BH93" s="2">
        <v>87</v>
      </c>
      <c r="BI93" s="2">
        <v>49</v>
      </c>
      <c r="BJ93" s="2"/>
      <c r="BK93" s="2"/>
      <c r="BL93" s="2"/>
      <c r="BM93" s="3">
        <f t="shared" si="9"/>
        <v>295</v>
      </c>
      <c r="BN93" s="2"/>
      <c r="BO93" s="2"/>
      <c r="BP93" s="2"/>
      <c r="BQ93" s="2"/>
      <c r="BR93" s="2"/>
      <c r="BS93" s="2"/>
      <c r="BT93" s="2"/>
      <c r="BU93" s="2"/>
      <c r="BV93" s="2"/>
      <c r="BW93" s="2"/>
      <c r="BX93" s="2"/>
      <c r="BY93" s="2"/>
      <c r="BZ93" s="3">
        <f t="shared" si="10"/>
        <v>0</v>
      </c>
      <c r="CA93" s="30">
        <f t="shared" si="11"/>
        <v>295</v>
      </c>
    </row>
    <row r="94" spans="1:79" s="4" customFormat="1" ht="12.95" customHeight="1" x14ac:dyDescent="0.2">
      <c r="A94" s="5" t="s">
        <v>34</v>
      </c>
      <c r="B94" s="9" t="s">
        <v>7</v>
      </c>
      <c r="C94" s="5" t="s">
        <v>603</v>
      </c>
      <c r="D94" s="8" t="s">
        <v>37</v>
      </c>
      <c r="E94" s="8" t="s">
        <v>603</v>
      </c>
      <c r="F94" s="8" t="s">
        <v>37</v>
      </c>
      <c r="G94" s="5" t="s">
        <v>36</v>
      </c>
      <c r="H94" s="11" t="s">
        <v>26</v>
      </c>
      <c r="I94" s="11"/>
      <c r="J94" s="6" t="s">
        <v>895</v>
      </c>
      <c r="K94" s="6" t="s">
        <v>896</v>
      </c>
      <c r="L94" s="6" t="s">
        <v>866</v>
      </c>
      <c r="M94" s="33"/>
      <c r="N94" s="7"/>
      <c r="O94" s="2"/>
      <c r="P94" s="2"/>
      <c r="Q94" s="2"/>
      <c r="R94" s="2"/>
      <c r="S94" s="2"/>
      <c r="T94" s="2"/>
      <c r="U94" s="2"/>
      <c r="V94" s="2"/>
      <c r="W94" s="2"/>
      <c r="X94" s="2"/>
      <c r="Y94" s="2"/>
      <c r="Z94" s="32">
        <f t="shared" si="6"/>
        <v>0</v>
      </c>
      <c r="AA94" s="2"/>
      <c r="AB94" s="2"/>
      <c r="AC94" s="2"/>
      <c r="AD94" s="2"/>
      <c r="AE94" s="2"/>
      <c r="AF94" s="2"/>
      <c r="AG94" s="2">
        <v>60</v>
      </c>
      <c r="AH94" s="2"/>
      <c r="AI94" s="2"/>
      <c r="AJ94" s="2"/>
      <c r="AK94" s="2"/>
      <c r="AL94" s="2"/>
      <c r="AM94" s="3">
        <f t="shared" si="7"/>
        <v>60</v>
      </c>
      <c r="AN94" s="2"/>
      <c r="AO94" s="2"/>
      <c r="AP94" s="2">
        <v>60</v>
      </c>
      <c r="AQ94" s="2"/>
      <c r="AR94" s="2"/>
      <c r="AS94" s="2"/>
      <c r="AT94" s="2"/>
      <c r="AU94" s="2"/>
      <c r="AV94" s="2"/>
      <c r="AW94" s="2"/>
      <c r="AX94" s="2"/>
      <c r="AY94" s="2"/>
      <c r="AZ94" s="3">
        <f t="shared" si="8"/>
        <v>60</v>
      </c>
      <c r="BA94" s="2"/>
      <c r="BB94" s="2"/>
      <c r="BC94" s="2"/>
      <c r="BD94" s="2"/>
      <c r="BE94" s="2"/>
      <c r="BF94" s="2"/>
      <c r="BG94" s="2"/>
      <c r="BH94" s="2"/>
      <c r="BI94" s="2"/>
      <c r="BJ94" s="2"/>
      <c r="BK94" s="2"/>
      <c r="BL94" s="2"/>
      <c r="BM94" s="3">
        <f t="shared" si="9"/>
        <v>0</v>
      </c>
      <c r="BN94" s="2"/>
      <c r="BO94" s="2"/>
      <c r="BP94" s="2"/>
      <c r="BQ94" s="2"/>
      <c r="BR94" s="2"/>
      <c r="BS94" s="2"/>
      <c r="BT94" s="2"/>
      <c r="BU94" s="2"/>
      <c r="BV94" s="2"/>
      <c r="BW94" s="2"/>
      <c r="BX94" s="2"/>
      <c r="BY94" s="2"/>
      <c r="BZ94" s="3">
        <f t="shared" si="10"/>
        <v>0</v>
      </c>
      <c r="CA94" s="30">
        <f t="shared" si="11"/>
        <v>120</v>
      </c>
    </row>
    <row r="95" spans="1:79" s="4" customFormat="1" ht="12.95" customHeight="1" x14ac:dyDescent="0.2">
      <c r="A95" s="5" t="s">
        <v>34</v>
      </c>
      <c r="B95" s="9" t="s">
        <v>7</v>
      </c>
      <c r="C95" s="5" t="s">
        <v>604</v>
      </c>
      <c r="D95" s="8" t="s">
        <v>37</v>
      </c>
      <c r="E95" s="8" t="s">
        <v>604</v>
      </c>
      <c r="F95" s="8" t="s">
        <v>37</v>
      </c>
      <c r="G95" s="5" t="s">
        <v>36</v>
      </c>
      <c r="H95" s="11" t="s">
        <v>26</v>
      </c>
      <c r="I95" s="11"/>
      <c r="J95" s="6" t="s">
        <v>40</v>
      </c>
      <c r="K95" s="6" t="s">
        <v>40</v>
      </c>
      <c r="L95" s="6" t="s">
        <v>569</v>
      </c>
      <c r="M95" s="33"/>
      <c r="N95" s="7"/>
      <c r="O95" s="2"/>
      <c r="P95" s="2"/>
      <c r="Q95" s="2"/>
      <c r="R95" s="2"/>
      <c r="S95" s="2"/>
      <c r="T95" s="2"/>
      <c r="U95" s="2"/>
      <c r="V95" s="2"/>
      <c r="W95" s="2"/>
      <c r="X95" s="2"/>
      <c r="Y95" s="2"/>
      <c r="Z95" s="32">
        <f t="shared" si="6"/>
        <v>0</v>
      </c>
      <c r="AA95" s="2"/>
      <c r="AB95" s="2"/>
      <c r="AC95" s="2"/>
      <c r="AD95" s="2"/>
      <c r="AE95" s="2"/>
      <c r="AF95" s="2"/>
      <c r="AG95" s="2"/>
      <c r="AH95" s="2"/>
      <c r="AI95" s="2"/>
      <c r="AJ95" s="2"/>
      <c r="AK95" s="2"/>
      <c r="AL95" s="2"/>
      <c r="AM95" s="3">
        <f t="shared" si="7"/>
        <v>0</v>
      </c>
      <c r="AN95" s="2"/>
      <c r="AO95" s="2"/>
      <c r="AP95" s="2"/>
      <c r="AQ95" s="2"/>
      <c r="AR95" s="2"/>
      <c r="AS95" s="2"/>
      <c r="AT95" s="2"/>
      <c r="AU95" s="2"/>
      <c r="AV95" s="2"/>
      <c r="AW95" s="2"/>
      <c r="AX95" s="2"/>
      <c r="AY95" s="2"/>
      <c r="AZ95" s="3">
        <f t="shared" si="8"/>
        <v>0</v>
      </c>
      <c r="BA95" s="2"/>
      <c r="BB95" s="2"/>
      <c r="BC95" s="2"/>
      <c r="BD95" s="2"/>
      <c r="BE95" s="2">
        <v>100</v>
      </c>
      <c r="BF95" s="2"/>
      <c r="BG95" s="2"/>
      <c r="BH95" s="2"/>
      <c r="BI95" s="2"/>
      <c r="BJ95" s="2"/>
      <c r="BK95" s="2"/>
      <c r="BL95" s="2"/>
      <c r="BM95" s="3">
        <f t="shared" si="9"/>
        <v>100</v>
      </c>
      <c r="BN95" s="2"/>
      <c r="BO95" s="2"/>
      <c r="BP95" s="2"/>
      <c r="BQ95" s="2"/>
      <c r="BR95" s="2"/>
      <c r="BS95" s="2"/>
      <c r="BT95" s="2"/>
      <c r="BU95" s="2"/>
      <c r="BV95" s="2"/>
      <c r="BW95" s="2"/>
      <c r="BX95" s="2"/>
      <c r="BY95" s="2"/>
      <c r="BZ95" s="3">
        <f t="shared" si="10"/>
        <v>0</v>
      </c>
      <c r="CA95" s="30">
        <f t="shared" si="11"/>
        <v>100</v>
      </c>
    </row>
    <row r="96" spans="1:79" s="4" customFormat="1" ht="12.95" customHeight="1" x14ac:dyDescent="0.2">
      <c r="A96" s="5" t="s">
        <v>34</v>
      </c>
      <c r="B96" s="9" t="s">
        <v>7</v>
      </c>
      <c r="C96" s="5" t="s">
        <v>603</v>
      </c>
      <c r="D96" s="8" t="s">
        <v>37</v>
      </c>
      <c r="E96" s="8" t="s">
        <v>603</v>
      </c>
      <c r="F96" s="8" t="s">
        <v>37</v>
      </c>
      <c r="G96" s="5" t="s">
        <v>36</v>
      </c>
      <c r="H96" s="11" t="s">
        <v>26</v>
      </c>
      <c r="I96" s="11"/>
      <c r="J96" s="6" t="s">
        <v>543</v>
      </c>
      <c r="K96" s="6" t="s">
        <v>543</v>
      </c>
      <c r="L96" s="6" t="s">
        <v>544</v>
      </c>
      <c r="M96" s="33"/>
      <c r="N96" s="7"/>
      <c r="O96" s="2"/>
      <c r="P96" s="2"/>
      <c r="Q96" s="2"/>
      <c r="R96" s="2"/>
      <c r="S96" s="2"/>
      <c r="T96" s="2"/>
      <c r="U96" s="2"/>
      <c r="V96" s="2"/>
      <c r="W96" s="2"/>
      <c r="X96" s="2"/>
      <c r="Y96" s="2"/>
      <c r="Z96" s="32">
        <f t="shared" si="6"/>
        <v>0</v>
      </c>
      <c r="AA96" s="2"/>
      <c r="AB96" s="2"/>
      <c r="AC96" s="2">
        <v>70</v>
      </c>
      <c r="AD96" s="2"/>
      <c r="AE96" s="2"/>
      <c r="AF96" s="2"/>
      <c r="AG96" s="2"/>
      <c r="AH96" s="2"/>
      <c r="AI96" s="2"/>
      <c r="AJ96" s="2"/>
      <c r="AK96" s="2"/>
      <c r="AL96" s="2"/>
      <c r="AM96" s="3">
        <f t="shared" si="7"/>
        <v>70</v>
      </c>
      <c r="AN96" s="2"/>
      <c r="AO96" s="2"/>
      <c r="AP96" s="2"/>
      <c r="AQ96" s="2"/>
      <c r="AR96" s="2"/>
      <c r="AS96" s="2"/>
      <c r="AT96" s="2"/>
      <c r="AU96" s="2"/>
      <c r="AV96" s="2"/>
      <c r="AW96" s="2"/>
      <c r="AX96" s="2"/>
      <c r="AY96" s="2"/>
      <c r="AZ96" s="3">
        <f t="shared" si="8"/>
        <v>0</v>
      </c>
      <c r="BA96" s="2"/>
      <c r="BB96" s="2"/>
      <c r="BC96" s="2"/>
      <c r="BD96" s="2"/>
      <c r="BE96" s="2"/>
      <c r="BF96" s="2"/>
      <c r="BG96" s="2"/>
      <c r="BH96" s="2"/>
      <c r="BI96" s="2"/>
      <c r="BJ96" s="2"/>
      <c r="BK96" s="2"/>
      <c r="BL96" s="2"/>
      <c r="BM96" s="3">
        <f t="shared" si="9"/>
        <v>0</v>
      </c>
      <c r="BN96" s="2"/>
      <c r="BO96" s="2"/>
      <c r="BP96" s="2"/>
      <c r="BQ96" s="2"/>
      <c r="BR96" s="2"/>
      <c r="BS96" s="2"/>
      <c r="BT96" s="2"/>
      <c r="BU96" s="2"/>
      <c r="BV96" s="2"/>
      <c r="BW96" s="2"/>
      <c r="BX96" s="2"/>
      <c r="BY96" s="2"/>
      <c r="BZ96" s="3">
        <f t="shared" si="10"/>
        <v>0</v>
      </c>
      <c r="CA96" s="30">
        <f t="shared" si="11"/>
        <v>70</v>
      </c>
    </row>
    <row r="97" spans="1:79" s="4" customFormat="1" ht="12.95" customHeight="1" x14ac:dyDescent="0.2">
      <c r="A97" s="5" t="s">
        <v>34</v>
      </c>
      <c r="B97" s="9" t="s">
        <v>7</v>
      </c>
      <c r="C97" s="5" t="s">
        <v>603</v>
      </c>
      <c r="D97" s="8" t="s">
        <v>37</v>
      </c>
      <c r="E97" s="8" t="s">
        <v>603</v>
      </c>
      <c r="F97" s="8" t="s">
        <v>37</v>
      </c>
      <c r="G97" s="5" t="s">
        <v>36</v>
      </c>
      <c r="H97" s="11" t="s">
        <v>26</v>
      </c>
      <c r="I97" s="11"/>
      <c r="J97" s="6" t="s">
        <v>572</v>
      </c>
      <c r="K97" s="6" t="s">
        <v>540</v>
      </c>
      <c r="L97" s="6" t="s">
        <v>541</v>
      </c>
      <c r="M97" s="33"/>
      <c r="N97" s="7"/>
      <c r="O97" s="2"/>
      <c r="P97" s="2"/>
      <c r="Q97" s="2"/>
      <c r="R97" s="2"/>
      <c r="S97" s="2"/>
      <c r="T97" s="2"/>
      <c r="U97" s="2"/>
      <c r="V97" s="2"/>
      <c r="W97" s="2"/>
      <c r="X97" s="2"/>
      <c r="Y97" s="2"/>
      <c r="Z97" s="32">
        <f t="shared" si="6"/>
        <v>0</v>
      </c>
      <c r="AA97" s="2"/>
      <c r="AB97" s="2"/>
      <c r="AC97" s="2"/>
      <c r="AD97" s="2"/>
      <c r="AE97" s="2"/>
      <c r="AF97" s="2"/>
      <c r="AG97" s="2"/>
      <c r="AH97" s="2"/>
      <c r="AI97" s="2"/>
      <c r="AJ97" s="2"/>
      <c r="AK97" s="2"/>
      <c r="AL97" s="2"/>
      <c r="AM97" s="3">
        <f t="shared" si="7"/>
        <v>0</v>
      </c>
      <c r="AN97" s="2"/>
      <c r="AO97" s="2"/>
      <c r="AP97" s="2"/>
      <c r="AQ97" s="2"/>
      <c r="AR97" s="2"/>
      <c r="AS97" s="2"/>
      <c r="AT97" s="2"/>
      <c r="AU97" s="2"/>
      <c r="AV97" s="2"/>
      <c r="AW97" s="2"/>
      <c r="AX97" s="2"/>
      <c r="AY97" s="2"/>
      <c r="AZ97" s="3">
        <f t="shared" si="8"/>
        <v>0</v>
      </c>
      <c r="BA97" s="2"/>
      <c r="BB97" s="2"/>
      <c r="BC97" s="2"/>
      <c r="BD97" s="2"/>
      <c r="BE97" s="2"/>
      <c r="BF97" s="2">
        <v>60</v>
      </c>
      <c r="BG97" s="2"/>
      <c r="BH97" s="2"/>
      <c r="BI97" s="2"/>
      <c r="BJ97" s="2"/>
      <c r="BK97" s="2"/>
      <c r="BL97" s="2"/>
      <c r="BM97" s="3">
        <f t="shared" si="9"/>
        <v>60</v>
      </c>
      <c r="BN97" s="2"/>
      <c r="BO97" s="2"/>
      <c r="BP97" s="2"/>
      <c r="BQ97" s="2"/>
      <c r="BR97" s="2"/>
      <c r="BS97" s="2"/>
      <c r="BT97" s="2"/>
      <c r="BU97" s="2"/>
      <c r="BV97" s="2"/>
      <c r="BW97" s="2"/>
      <c r="BX97" s="2"/>
      <c r="BY97" s="2"/>
      <c r="BZ97" s="3">
        <f t="shared" si="10"/>
        <v>0</v>
      </c>
      <c r="CA97" s="30">
        <f t="shared" si="11"/>
        <v>60</v>
      </c>
    </row>
    <row r="98" spans="1:79" s="4" customFormat="1" ht="12.95" customHeight="1" x14ac:dyDescent="0.2">
      <c r="A98" s="5" t="s">
        <v>34</v>
      </c>
      <c r="B98" s="9" t="s">
        <v>7</v>
      </c>
      <c r="C98" s="5" t="s">
        <v>606</v>
      </c>
      <c r="D98" s="8" t="s">
        <v>37</v>
      </c>
      <c r="E98" s="8" t="s">
        <v>606</v>
      </c>
      <c r="F98" s="8" t="s">
        <v>37</v>
      </c>
      <c r="G98" s="5" t="s">
        <v>36</v>
      </c>
      <c r="H98" s="11" t="s">
        <v>26</v>
      </c>
      <c r="I98" s="11"/>
      <c r="J98" s="6" t="s">
        <v>573</v>
      </c>
      <c r="K98" s="6" t="s">
        <v>547</v>
      </c>
      <c r="L98" s="6" t="s">
        <v>548</v>
      </c>
      <c r="M98" s="33"/>
      <c r="N98" s="7"/>
      <c r="O98" s="2"/>
      <c r="P98" s="2"/>
      <c r="Q98" s="2"/>
      <c r="R98" s="2"/>
      <c r="S98" s="2"/>
      <c r="T98" s="2"/>
      <c r="U98" s="2"/>
      <c r="V98" s="2"/>
      <c r="W98" s="2"/>
      <c r="X98" s="2"/>
      <c r="Y98" s="2"/>
      <c r="Z98" s="32">
        <f t="shared" si="6"/>
        <v>0</v>
      </c>
      <c r="AA98" s="2"/>
      <c r="AB98" s="2"/>
      <c r="AC98" s="2">
        <v>18</v>
      </c>
      <c r="AD98" s="2"/>
      <c r="AE98" s="2"/>
      <c r="AF98" s="2"/>
      <c r="AG98" s="2"/>
      <c r="AH98" s="2"/>
      <c r="AI98" s="2"/>
      <c r="AJ98" s="2"/>
      <c r="AK98" s="2"/>
      <c r="AL98" s="2"/>
      <c r="AM98" s="3">
        <f t="shared" si="7"/>
        <v>18</v>
      </c>
      <c r="AN98" s="2"/>
      <c r="AO98" s="2"/>
      <c r="AP98" s="2"/>
      <c r="AQ98" s="2"/>
      <c r="AR98" s="2"/>
      <c r="AS98" s="2"/>
      <c r="AT98" s="2"/>
      <c r="AU98" s="2"/>
      <c r="AV98" s="2"/>
      <c r="AW98" s="2"/>
      <c r="AX98" s="2"/>
      <c r="AY98" s="2"/>
      <c r="AZ98" s="3">
        <f t="shared" si="8"/>
        <v>0</v>
      </c>
      <c r="BA98" s="2"/>
      <c r="BB98" s="2"/>
      <c r="BC98" s="2"/>
      <c r="BD98" s="2"/>
      <c r="BE98" s="2"/>
      <c r="BF98" s="2"/>
      <c r="BG98" s="2">
        <v>36</v>
      </c>
      <c r="BH98" s="2"/>
      <c r="BI98" s="2"/>
      <c r="BJ98" s="2"/>
      <c r="BK98" s="2"/>
      <c r="BL98" s="2"/>
      <c r="BM98" s="3">
        <f t="shared" si="9"/>
        <v>36</v>
      </c>
      <c r="BN98" s="2"/>
      <c r="BO98" s="2"/>
      <c r="BP98" s="2"/>
      <c r="BQ98" s="2"/>
      <c r="BR98" s="2"/>
      <c r="BS98" s="2"/>
      <c r="BT98" s="2"/>
      <c r="BU98" s="2"/>
      <c r="BV98" s="2"/>
      <c r="BW98" s="2"/>
      <c r="BX98" s="2"/>
      <c r="BY98" s="2"/>
      <c r="BZ98" s="3">
        <f t="shared" si="10"/>
        <v>0</v>
      </c>
      <c r="CA98" s="30">
        <f t="shared" si="11"/>
        <v>54</v>
      </c>
    </row>
    <row r="99" spans="1:79" s="4" customFormat="1" ht="12.95" customHeight="1" x14ac:dyDescent="0.2">
      <c r="A99" s="5" t="s">
        <v>34</v>
      </c>
      <c r="B99" s="9" t="s">
        <v>7</v>
      </c>
      <c r="C99" s="5" t="s">
        <v>25</v>
      </c>
      <c r="D99" s="8" t="s">
        <v>962</v>
      </c>
      <c r="E99" s="8" t="s">
        <v>25</v>
      </c>
      <c r="F99" s="8" t="s">
        <v>962</v>
      </c>
      <c r="G99" s="5" t="s">
        <v>23</v>
      </c>
      <c r="H99" s="11" t="s">
        <v>26</v>
      </c>
      <c r="I99" s="11"/>
      <c r="J99" s="6" t="s">
        <v>1007</v>
      </c>
      <c r="K99" s="6" t="s">
        <v>897</v>
      </c>
      <c r="L99" s="6" t="s">
        <v>415</v>
      </c>
      <c r="M99" s="33"/>
      <c r="N99" s="7"/>
      <c r="O99" s="2"/>
      <c r="P99" s="2"/>
      <c r="Q99" s="2"/>
      <c r="R99" s="2"/>
      <c r="S99" s="2"/>
      <c r="T99" s="2"/>
      <c r="U99" s="2"/>
      <c r="V99" s="2"/>
      <c r="W99" s="2"/>
      <c r="X99" s="2"/>
      <c r="Y99" s="2"/>
      <c r="Z99" s="32">
        <f t="shared" si="6"/>
        <v>0</v>
      </c>
      <c r="AA99" s="2"/>
      <c r="AB99" s="2"/>
      <c r="AC99" s="2"/>
      <c r="AD99" s="2"/>
      <c r="AE99" s="2"/>
      <c r="AF99" s="2"/>
      <c r="AG99" s="2"/>
      <c r="AH99" s="2"/>
      <c r="AI99" s="2"/>
      <c r="AJ99" s="2"/>
      <c r="AK99" s="2">
        <v>13</v>
      </c>
      <c r="AL99" s="2"/>
      <c r="AM99" s="3">
        <f t="shared" si="7"/>
        <v>13</v>
      </c>
      <c r="AN99" s="2"/>
      <c r="AO99" s="2"/>
      <c r="AP99" s="2"/>
      <c r="AQ99" s="2"/>
      <c r="AR99" s="2"/>
      <c r="AS99" s="2"/>
      <c r="AT99" s="2"/>
      <c r="AU99" s="2"/>
      <c r="AV99" s="2"/>
      <c r="AW99" s="2"/>
      <c r="AX99" s="2">
        <v>13</v>
      </c>
      <c r="AY99" s="2"/>
      <c r="AZ99" s="3">
        <f t="shared" si="8"/>
        <v>13</v>
      </c>
      <c r="BA99" s="2"/>
      <c r="BB99" s="2"/>
      <c r="BC99" s="2"/>
      <c r="BD99" s="2"/>
      <c r="BE99" s="2"/>
      <c r="BF99" s="2"/>
      <c r="BG99" s="2"/>
      <c r="BH99" s="2"/>
      <c r="BI99" s="2"/>
      <c r="BJ99" s="2"/>
      <c r="BK99" s="2"/>
      <c r="BL99" s="2"/>
      <c r="BM99" s="3">
        <f t="shared" si="9"/>
        <v>0</v>
      </c>
      <c r="BN99" s="2"/>
      <c r="BO99" s="2"/>
      <c r="BP99" s="2"/>
      <c r="BQ99" s="2"/>
      <c r="BR99" s="2"/>
      <c r="BS99" s="2"/>
      <c r="BT99" s="2"/>
      <c r="BU99" s="2"/>
      <c r="BV99" s="2"/>
      <c r="BW99" s="2"/>
      <c r="BX99" s="2">
        <f>13+13</f>
        <v>26</v>
      </c>
      <c r="BY99" s="2"/>
      <c r="BZ99" s="3">
        <f t="shared" si="10"/>
        <v>26</v>
      </c>
      <c r="CA99" s="30">
        <f t="shared" si="11"/>
        <v>52</v>
      </c>
    </row>
    <row r="100" spans="1:79" s="4" customFormat="1" ht="12.95" customHeight="1" x14ac:dyDescent="0.2">
      <c r="A100" s="5" t="s">
        <v>34</v>
      </c>
      <c r="B100" s="9" t="s">
        <v>7</v>
      </c>
      <c r="C100" s="5" t="s">
        <v>601</v>
      </c>
      <c r="D100" s="8" t="s">
        <v>37</v>
      </c>
      <c r="E100" s="8" t="s">
        <v>601</v>
      </c>
      <c r="F100" s="8" t="s">
        <v>37</v>
      </c>
      <c r="G100" s="5" t="s">
        <v>36</v>
      </c>
      <c r="H100" s="11" t="s">
        <v>26</v>
      </c>
      <c r="I100" s="11"/>
      <c r="J100" s="6" t="s">
        <v>892</v>
      </c>
      <c r="K100" s="6" t="s">
        <v>892</v>
      </c>
      <c r="L100" s="6" t="s">
        <v>38</v>
      </c>
      <c r="M100" s="33"/>
      <c r="N100" s="7"/>
      <c r="O100" s="2"/>
      <c r="P100" s="2"/>
      <c r="Q100" s="2"/>
      <c r="R100" s="2"/>
      <c r="S100" s="2"/>
      <c r="T100" s="2"/>
      <c r="U100" s="2"/>
      <c r="V100" s="2"/>
      <c r="W100" s="2"/>
      <c r="X100" s="2"/>
      <c r="Y100" s="2"/>
      <c r="Z100" s="32">
        <f t="shared" si="6"/>
        <v>0</v>
      </c>
      <c r="AA100" s="2"/>
      <c r="AB100" s="2"/>
      <c r="AC100" s="2"/>
      <c r="AD100" s="2"/>
      <c r="AE100" s="2"/>
      <c r="AF100" s="2"/>
      <c r="AG100" s="2"/>
      <c r="AH100" s="2"/>
      <c r="AI100" s="2"/>
      <c r="AJ100" s="2"/>
      <c r="AK100" s="2"/>
      <c r="AL100" s="2"/>
      <c r="AM100" s="3">
        <f t="shared" si="7"/>
        <v>0</v>
      </c>
      <c r="AN100" s="2"/>
      <c r="AO100" s="2"/>
      <c r="AP100" s="2"/>
      <c r="AQ100" s="2"/>
      <c r="AR100" s="2"/>
      <c r="AS100" s="2"/>
      <c r="AT100" s="2"/>
      <c r="AU100" s="2"/>
      <c r="AV100" s="2"/>
      <c r="AW100" s="2"/>
      <c r="AX100" s="2"/>
      <c r="AY100" s="2"/>
      <c r="AZ100" s="3">
        <f t="shared" si="8"/>
        <v>0</v>
      </c>
      <c r="BA100" s="2"/>
      <c r="BB100" s="2"/>
      <c r="BC100" s="2"/>
      <c r="BD100" s="2"/>
      <c r="BE100" s="2">
        <v>15</v>
      </c>
      <c r="BF100" s="2"/>
      <c r="BG100" s="2"/>
      <c r="BH100" s="2"/>
      <c r="BI100" s="2"/>
      <c r="BJ100" s="2"/>
      <c r="BK100" s="2"/>
      <c r="BL100" s="2"/>
      <c r="BM100" s="3">
        <f t="shared" si="9"/>
        <v>15</v>
      </c>
      <c r="BN100" s="2"/>
      <c r="BO100" s="2"/>
      <c r="BP100" s="2"/>
      <c r="BQ100" s="2"/>
      <c r="BR100" s="2"/>
      <c r="BS100" s="2"/>
      <c r="BT100" s="2"/>
      <c r="BU100" s="2"/>
      <c r="BV100" s="2"/>
      <c r="BW100" s="2"/>
      <c r="BX100" s="2"/>
      <c r="BY100" s="2"/>
      <c r="BZ100" s="3">
        <f t="shared" si="10"/>
        <v>0</v>
      </c>
      <c r="CA100" s="30">
        <f t="shared" si="11"/>
        <v>15</v>
      </c>
    </row>
    <row r="101" spans="1:79" s="4" customFormat="1" ht="12.95" customHeight="1" x14ac:dyDescent="0.2">
      <c r="A101" s="5" t="s">
        <v>34</v>
      </c>
      <c r="B101" s="9" t="s">
        <v>7</v>
      </c>
      <c r="C101" s="5" t="s">
        <v>605</v>
      </c>
      <c r="D101" s="8" t="s">
        <v>37</v>
      </c>
      <c r="E101" s="8" t="s">
        <v>605</v>
      </c>
      <c r="F101" s="8" t="s">
        <v>37</v>
      </c>
      <c r="G101" s="5" t="s">
        <v>36</v>
      </c>
      <c r="H101" s="11" t="s">
        <v>26</v>
      </c>
      <c r="I101" s="11"/>
      <c r="J101" s="6" t="s">
        <v>619</v>
      </c>
      <c r="K101" s="6" t="s">
        <v>620</v>
      </c>
      <c r="L101" s="6" t="s">
        <v>621</v>
      </c>
      <c r="M101" s="33"/>
      <c r="N101" s="7"/>
      <c r="O101" s="2"/>
      <c r="P101" s="2"/>
      <c r="Q101" s="2"/>
      <c r="R101" s="2"/>
      <c r="S101" s="2"/>
      <c r="T101" s="2"/>
      <c r="U101" s="2"/>
      <c r="V101" s="2"/>
      <c r="W101" s="2"/>
      <c r="X101" s="2"/>
      <c r="Y101" s="2"/>
      <c r="Z101" s="32">
        <f t="shared" si="6"/>
        <v>0</v>
      </c>
      <c r="AA101" s="2"/>
      <c r="AB101" s="2"/>
      <c r="AC101" s="2"/>
      <c r="AD101" s="2"/>
      <c r="AE101" s="2"/>
      <c r="AF101" s="2"/>
      <c r="AG101" s="2"/>
      <c r="AH101" s="2"/>
      <c r="AI101" s="2"/>
      <c r="AJ101" s="2"/>
      <c r="AK101" s="2"/>
      <c r="AL101" s="2"/>
      <c r="AM101" s="3">
        <f t="shared" si="7"/>
        <v>0</v>
      </c>
      <c r="AN101" s="2"/>
      <c r="AO101" s="2"/>
      <c r="AP101" s="2"/>
      <c r="AQ101" s="2"/>
      <c r="AR101" s="2"/>
      <c r="AS101" s="2"/>
      <c r="AT101" s="2"/>
      <c r="AU101" s="2"/>
      <c r="AV101" s="2"/>
      <c r="AW101" s="2"/>
      <c r="AX101" s="2"/>
      <c r="AY101" s="2"/>
      <c r="AZ101" s="3">
        <f t="shared" si="8"/>
        <v>0</v>
      </c>
      <c r="BA101" s="2"/>
      <c r="BB101" s="2"/>
      <c r="BC101" s="2"/>
      <c r="BD101" s="2"/>
      <c r="BE101" s="2">
        <v>12.5</v>
      </c>
      <c r="BF101" s="2"/>
      <c r="BG101" s="2"/>
      <c r="BH101" s="2"/>
      <c r="BI101" s="2"/>
      <c r="BJ101" s="2"/>
      <c r="BK101" s="2"/>
      <c r="BL101" s="2"/>
      <c r="BM101" s="3">
        <f t="shared" si="9"/>
        <v>12.5</v>
      </c>
      <c r="BN101" s="2"/>
      <c r="BO101" s="2"/>
      <c r="BP101" s="2"/>
      <c r="BQ101" s="2"/>
      <c r="BR101" s="2"/>
      <c r="BS101" s="2"/>
      <c r="BT101" s="2"/>
      <c r="BU101" s="2"/>
      <c r="BV101" s="2"/>
      <c r="BW101" s="2"/>
      <c r="BX101" s="2"/>
      <c r="BY101" s="2"/>
      <c r="BZ101" s="3">
        <f t="shared" si="10"/>
        <v>0</v>
      </c>
      <c r="CA101" s="30">
        <f t="shared" si="11"/>
        <v>12.5</v>
      </c>
    </row>
    <row r="102" spans="1:79" s="4" customFormat="1" ht="12.95" customHeight="1" x14ac:dyDescent="0.2">
      <c r="A102" s="5" t="s">
        <v>34</v>
      </c>
      <c r="B102" s="9" t="s">
        <v>7</v>
      </c>
      <c r="C102" s="5" t="s">
        <v>600</v>
      </c>
      <c r="D102" s="8" t="s">
        <v>37</v>
      </c>
      <c r="E102" s="8" t="s">
        <v>600</v>
      </c>
      <c r="F102" s="8" t="s">
        <v>37</v>
      </c>
      <c r="G102" s="5" t="s">
        <v>36</v>
      </c>
      <c r="H102" s="11" t="s">
        <v>26</v>
      </c>
      <c r="I102" s="11"/>
      <c r="J102" s="6" t="s">
        <v>1003</v>
      </c>
      <c r="K102" s="6" t="s">
        <v>570</v>
      </c>
      <c r="L102" s="6" t="s">
        <v>571</v>
      </c>
      <c r="M102" s="33"/>
      <c r="N102" s="7"/>
      <c r="O102" s="2"/>
      <c r="P102" s="2"/>
      <c r="Q102" s="2"/>
      <c r="R102" s="2"/>
      <c r="S102" s="2"/>
      <c r="T102" s="2"/>
      <c r="U102" s="2"/>
      <c r="V102" s="2"/>
      <c r="W102" s="2"/>
      <c r="X102" s="2"/>
      <c r="Y102" s="2"/>
      <c r="Z102" s="32">
        <f t="shared" si="6"/>
        <v>0</v>
      </c>
      <c r="AA102" s="2"/>
      <c r="AB102" s="2"/>
      <c r="AC102" s="2"/>
      <c r="AD102" s="2"/>
      <c r="AE102" s="2"/>
      <c r="AF102" s="2"/>
      <c r="AG102" s="2"/>
      <c r="AH102" s="2"/>
      <c r="AI102" s="2"/>
      <c r="AJ102" s="2"/>
      <c r="AK102" s="2"/>
      <c r="AL102" s="2"/>
      <c r="AM102" s="3">
        <f t="shared" si="7"/>
        <v>0</v>
      </c>
      <c r="AN102" s="2"/>
      <c r="AO102" s="2"/>
      <c r="AP102" s="2"/>
      <c r="AQ102" s="2"/>
      <c r="AR102" s="2"/>
      <c r="AS102" s="2"/>
      <c r="AT102" s="2"/>
      <c r="AU102" s="2"/>
      <c r="AV102" s="2"/>
      <c r="AW102" s="2"/>
      <c r="AX102" s="2"/>
      <c r="AY102" s="2"/>
      <c r="AZ102" s="3">
        <f t="shared" si="8"/>
        <v>0</v>
      </c>
      <c r="BA102" s="2"/>
      <c r="BB102" s="2"/>
      <c r="BC102" s="2"/>
      <c r="BD102" s="2"/>
      <c r="BE102" s="2">
        <v>8</v>
      </c>
      <c r="BF102" s="2"/>
      <c r="BG102" s="2"/>
      <c r="BH102" s="2"/>
      <c r="BI102" s="2"/>
      <c r="BJ102" s="2"/>
      <c r="BK102" s="2"/>
      <c r="BL102" s="2"/>
      <c r="BM102" s="3">
        <f t="shared" si="9"/>
        <v>8</v>
      </c>
      <c r="BN102" s="2"/>
      <c r="BO102" s="2"/>
      <c r="BP102" s="2"/>
      <c r="BQ102" s="2"/>
      <c r="BR102" s="2"/>
      <c r="BS102" s="2"/>
      <c r="BT102" s="2"/>
      <c r="BU102" s="2"/>
      <c r="BV102" s="2"/>
      <c r="BW102" s="2"/>
      <c r="BX102" s="2"/>
      <c r="BY102" s="2"/>
      <c r="BZ102" s="3">
        <f t="shared" si="10"/>
        <v>0</v>
      </c>
      <c r="CA102" s="30">
        <f t="shared" si="11"/>
        <v>8</v>
      </c>
    </row>
    <row r="103" spans="1:79" s="4" customFormat="1" ht="12.95" customHeight="1" x14ac:dyDescent="0.2">
      <c r="A103" s="5" t="s">
        <v>34</v>
      </c>
      <c r="B103" s="9" t="s">
        <v>7</v>
      </c>
      <c r="C103" s="5" t="s">
        <v>602</v>
      </c>
      <c r="D103" s="8" t="s">
        <v>37</v>
      </c>
      <c r="E103" s="8" t="s">
        <v>602</v>
      </c>
      <c r="F103" s="8" t="s">
        <v>37</v>
      </c>
      <c r="G103" s="5" t="s">
        <v>36</v>
      </c>
      <c r="H103" s="11" t="s">
        <v>26</v>
      </c>
      <c r="I103" s="11"/>
      <c r="J103" s="6" t="s">
        <v>597</v>
      </c>
      <c r="K103" s="6" t="s">
        <v>598</v>
      </c>
      <c r="L103" s="6" t="s">
        <v>599</v>
      </c>
      <c r="M103" s="33"/>
      <c r="N103" s="7"/>
      <c r="O103" s="2"/>
      <c r="P103" s="2"/>
      <c r="Q103" s="2"/>
      <c r="R103" s="2"/>
      <c r="S103" s="2"/>
      <c r="T103" s="2"/>
      <c r="U103" s="2"/>
      <c r="V103" s="2"/>
      <c r="W103" s="2"/>
      <c r="X103" s="2"/>
      <c r="Y103" s="2"/>
      <c r="Z103" s="32">
        <f t="shared" si="6"/>
        <v>0</v>
      </c>
      <c r="AA103" s="2"/>
      <c r="AB103" s="2"/>
      <c r="AC103" s="2"/>
      <c r="AD103" s="2"/>
      <c r="AE103" s="2"/>
      <c r="AF103" s="2"/>
      <c r="AG103" s="2"/>
      <c r="AH103" s="2"/>
      <c r="AI103" s="2"/>
      <c r="AJ103" s="2"/>
      <c r="AK103" s="2"/>
      <c r="AL103" s="2"/>
      <c r="AM103" s="3">
        <f t="shared" si="7"/>
        <v>0</v>
      </c>
      <c r="AN103" s="2"/>
      <c r="AO103" s="2"/>
      <c r="AP103" s="2"/>
      <c r="AQ103" s="2"/>
      <c r="AR103" s="2"/>
      <c r="AS103" s="2"/>
      <c r="AT103" s="2"/>
      <c r="AU103" s="2"/>
      <c r="AV103" s="2"/>
      <c r="AW103" s="2"/>
      <c r="AX103" s="2"/>
      <c r="AY103" s="2"/>
      <c r="AZ103" s="3">
        <f t="shared" si="8"/>
        <v>0</v>
      </c>
      <c r="BA103" s="2"/>
      <c r="BB103" s="2"/>
      <c r="BC103" s="2"/>
      <c r="BD103" s="2"/>
      <c r="BE103" s="2">
        <v>4</v>
      </c>
      <c r="BF103" s="2"/>
      <c r="BG103" s="2"/>
      <c r="BH103" s="2"/>
      <c r="BI103" s="2"/>
      <c r="BJ103" s="2"/>
      <c r="BK103" s="2"/>
      <c r="BL103" s="2"/>
      <c r="BM103" s="3">
        <f t="shared" si="9"/>
        <v>4</v>
      </c>
      <c r="BN103" s="2"/>
      <c r="BO103" s="2"/>
      <c r="BP103" s="2"/>
      <c r="BQ103" s="2"/>
      <c r="BR103" s="2"/>
      <c r="BS103" s="2"/>
      <c r="BT103" s="2"/>
      <c r="BU103" s="2"/>
      <c r="BV103" s="2"/>
      <c r="BW103" s="2"/>
      <c r="BX103" s="2"/>
      <c r="BY103" s="2"/>
      <c r="BZ103" s="3">
        <f t="shared" si="10"/>
        <v>0</v>
      </c>
      <c r="CA103" s="30">
        <f t="shared" si="11"/>
        <v>4</v>
      </c>
    </row>
    <row r="104" spans="1:79" s="4" customFormat="1" ht="12.95" customHeight="1" x14ac:dyDescent="0.2">
      <c r="A104" s="5" t="s">
        <v>34</v>
      </c>
      <c r="B104" s="9" t="s">
        <v>8</v>
      </c>
      <c r="C104" s="5" t="s">
        <v>272</v>
      </c>
      <c r="D104" s="8" t="s">
        <v>982</v>
      </c>
      <c r="E104" s="8" t="s">
        <v>272</v>
      </c>
      <c r="F104" s="8" t="s">
        <v>982</v>
      </c>
      <c r="G104" s="5" t="s">
        <v>23</v>
      </c>
      <c r="H104" s="11" t="s">
        <v>533</v>
      </c>
      <c r="I104" s="11"/>
      <c r="J104" s="6" t="s">
        <v>736</v>
      </c>
      <c r="K104" s="6" t="s">
        <v>737</v>
      </c>
      <c r="L104" s="6" t="s">
        <v>738</v>
      </c>
      <c r="M104" s="33"/>
      <c r="N104" s="7">
        <v>0</v>
      </c>
      <c r="O104" s="2">
        <v>0</v>
      </c>
      <c r="P104" s="2">
        <v>0</v>
      </c>
      <c r="Q104" s="2">
        <v>0</v>
      </c>
      <c r="R104" s="2">
        <v>0</v>
      </c>
      <c r="S104" s="2">
        <v>0</v>
      </c>
      <c r="T104" s="2">
        <v>0</v>
      </c>
      <c r="U104" s="2">
        <v>0</v>
      </c>
      <c r="V104" s="2">
        <v>0</v>
      </c>
      <c r="W104" s="2">
        <v>29.25</v>
      </c>
      <c r="X104" s="2">
        <v>0</v>
      </c>
      <c r="Y104" s="2">
        <v>0</v>
      </c>
      <c r="Z104" s="32">
        <f t="shared" si="6"/>
        <v>29.25</v>
      </c>
      <c r="AA104" s="2">
        <v>0</v>
      </c>
      <c r="AB104" s="2">
        <v>0</v>
      </c>
      <c r="AC104" s="2">
        <v>0</v>
      </c>
      <c r="AD104" s="2">
        <v>0</v>
      </c>
      <c r="AE104" s="2">
        <v>0</v>
      </c>
      <c r="AF104" s="2">
        <v>0</v>
      </c>
      <c r="AG104" s="2">
        <v>0</v>
      </c>
      <c r="AH104" s="2">
        <v>0</v>
      </c>
      <c r="AI104" s="2">
        <v>0</v>
      </c>
      <c r="AJ104" s="2">
        <v>0</v>
      </c>
      <c r="AK104" s="2">
        <v>0</v>
      </c>
      <c r="AL104" s="2">
        <v>45.5</v>
      </c>
      <c r="AM104" s="3">
        <f t="shared" si="7"/>
        <v>45.5</v>
      </c>
      <c r="AN104" s="2">
        <v>0</v>
      </c>
      <c r="AO104" s="2">
        <v>0</v>
      </c>
      <c r="AP104" s="2">
        <v>0</v>
      </c>
      <c r="AQ104" s="2">
        <v>0</v>
      </c>
      <c r="AR104" s="2">
        <v>0</v>
      </c>
      <c r="AS104" s="2">
        <v>0</v>
      </c>
      <c r="AT104" s="2">
        <v>0</v>
      </c>
      <c r="AU104" s="2">
        <v>0</v>
      </c>
      <c r="AV104" s="2">
        <v>0</v>
      </c>
      <c r="AW104" s="2">
        <v>0</v>
      </c>
      <c r="AX104" s="2">
        <v>0</v>
      </c>
      <c r="AY104" s="2">
        <v>82.5</v>
      </c>
      <c r="AZ104" s="3">
        <f t="shared" si="8"/>
        <v>82.5</v>
      </c>
      <c r="BA104" s="2">
        <v>0</v>
      </c>
      <c r="BB104" s="2">
        <v>0</v>
      </c>
      <c r="BC104" s="2">
        <v>0</v>
      </c>
      <c r="BD104" s="2">
        <v>0</v>
      </c>
      <c r="BE104" s="2">
        <v>0</v>
      </c>
      <c r="BF104" s="2">
        <v>0</v>
      </c>
      <c r="BG104" s="2">
        <v>0</v>
      </c>
      <c r="BH104" s="2">
        <v>0</v>
      </c>
      <c r="BI104" s="2">
        <v>0</v>
      </c>
      <c r="BJ104" s="2">
        <v>0</v>
      </c>
      <c r="BK104" s="2">
        <v>0</v>
      </c>
      <c r="BL104" s="2">
        <f>92-1.97999999999865</f>
        <v>90.020000000001346</v>
      </c>
      <c r="BM104" s="3">
        <f t="shared" si="9"/>
        <v>90.020000000001346</v>
      </c>
      <c r="BN104" s="2">
        <v>0</v>
      </c>
      <c r="BO104" s="2">
        <v>0</v>
      </c>
      <c r="BP104" s="2">
        <v>0</v>
      </c>
      <c r="BQ104" s="2">
        <v>0</v>
      </c>
      <c r="BR104" s="2">
        <v>0</v>
      </c>
      <c r="BS104" s="2">
        <v>0</v>
      </c>
      <c r="BT104" s="2">
        <v>0</v>
      </c>
      <c r="BU104" s="2">
        <v>0</v>
      </c>
      <c r="BV104" s="2">
        <v>0</v>
      </c>
      <c r="BW104" s="2">
        <v>0</v>
      </c>
      <c r="BX104" s="2">
        <v>0</v>
      </c>
      <c r="BY104" s="2">
        <f>76+1.97999999999865</f>
        <v>77.979999999998654</v>
      </c>
      <c r="BZ104" s="3">
        <f t="shared" si="10"/>
        <v>77.979999999998654</v>
      </c>
      <c r="CA104" s="30">
        <f t="shared" si="11"/>
        <v>325.25</v>
      </c>
    </row>
    <row r="105" spans="1:79" s="4" customFormat="1" ht="12.95" customHeight="1" x14ac:dyDescent="0.2">
      <c r="A105" s="5" t="s">
        <v>34</v>
      </c>
      <c r="B105" s="9" t="s">
        <v>8</v>
      </c>
      <c r="C105" s="5" t="s">
        <v>35</v>
      </c>
      <c r="D105" s="8" t="s">
        <v>37</v>
      </c>
      <c r="E105" s="8" t="s">
        <v>35</v>
      </c>
      <c r="F105" s="8" t="s">
        <v>37</v>
      </c>
      <c r="G105" s="5" t="s">
        <v>23</v>
      </c>
      <c r="H105" s="11" t="s">
        <v>533</v>
      </c>
      <c r="I105" s="11"/>
      <c r="J105" s="6" t="s">
        <v>740</v>
      </c>
      <c r="K105" s="6" t="s">
        <v>538</v>
      </c>
      <c r="L105" s="6" t="s">
        <v>539</v>
      </c>
      <c r="M105" s="33"/>
      <c r="N105" s="7" t="s">
        <v>702</v>
      </c>
      <c r="O105" s="2" t="s">
        <v>703</v>
      </c>
      <c r="P105" s="2" t="s">
        <v>704</v>
      </c>
      <c r="Q105" s="2" t="s">
        <v>703</v>
      </c>
      <c r="R105" s="2" t="s">
        <v>703</v>
      </c>
      <c r="S105" s="2" t="s">
        <v>702</v>
      </c>
      <c r="T105" s="2" t="s">
        <v>705</v>
      </c>
      <c r="U105" s="2" t="s">
        <v>703</v>
      </c>
      <c r="V105" s="2" t="s">
        <v>702</v>
      </c>
      <c r="W105" s="2" t="s">
        <v>703</v>
      </c>
      <c r="X105" s="2" t="s">
        <v>704</v>
      </c>
      <c r="Y105" s="2">
        <v>63</v>
      </c>
      <c r="Z105" s="32">
        <f t="shared" si="6"/>
        <v>63</v>
      </c>
      <c r="AA105" s="2">
        <v>0</v>
      </c>
      <c r="AB105" s="2">
        <v>0</v>
      </c>
      <c r="AC105" s="2">
        <v>0</v>
      </c>
      <c r="AD105" s="2">
        <v>0</v>
      </c>
      <c r="AE105" s="2">
        <v>0</v>
      </c>
      <c r="AF105" s="2">
        <v>0</v>
      </c>
      <c r="AG105" s="2">
        <v>0</v>
      </c>
      <c r="AH105" s="2">
        <v>0</v>
      </c>
      <c r="AI105" s="2">
        <v>0</v>
      </c>
      <c r="AJ105" s="2">
        <v>0</v>
      </c>
      <c r="AK105" s="2">
        <v>0</v>
      </c>
      <c r="AL105" s="2">
        <v>0</v>
      </c>
      <c r="AM105" s="3">
        <f t="shared" si="7"/>
        <v>0</v>
      </c>
      <c r="AN105" s="2">
        <v>0</v>
      </c>
      <c r="AO105" s="2">
        <v>0</v>
      </c>
      <c r="AP105" s="2">
        <v>0</v>
      </c>
      <c r="AQ105" s="2">
        <v>0</v>
      </c>
      <c r="AR105" s="2">
        <v>0</v>
      </c>
      <c r="AS105" s="2">
        <v>0</v>
      </c>
      <c r="AT105" s="2">
        <v>0</v>
      </c>
      <c r="AU105" s="2">
        <v>0</v>
      </c>
      <c r="AV105" s="2">
        <v>0</v>
      </c>
      <c r="AW105" s="2">
        <v>0</v>
      </c>
      <c r="AX105" s="2">
        <v>0</v>
      </c>
      <c r="AY105" s="2">
        <v>0</v>
      </c>
      <c r="AZ105" s="3">
        <f t="shared" si="8"/>
        <v>0</v>
      </c>
      <c r="BA105" s="2">
        <v>0</v>
      </c>
      <c r="BB105" s="2">
        <v>0</v>
      </c>
      <c r="BC105" s="2">
        <v>0</v>
      </c>
      <c r="BD105" s="2">
        <v>0</v>
      </c>
      <c r="BE105" s="2">
        <v>0</v>
      </c>
      <c r="BF105" s="2">
        <v>0</v>
      </c>
      <c r="BG105" s="2">
        <v>0</v>
      </c>
      <c r="BH105" s="2">
        <v>0</v>
      </c>
      <c r="BI105" s="2">
        <v>0</v>
      </c>
      <c r="BJ105" s="2">
        <v>0</v>
      </c>
      <c r="BK105" s="2">
        <v>0</v>
      </c>
      <c r="BL105" s="2">
        <v>0</v>
      </c>
      <c r="BM105" s="3">
        <f t="shared" si="9"/>
        <v>0</v>
      </c>
      <c r="BN105" s="2">
        <v>0</v>
      </c>
      <c r="BO105" s="2">
        <v>0</v>
      </c>
      <c r="BP105" s="2">
        <v>0</v>
      </c>
      <c r="BQ105" s="2">
        <v>0</v>
      </c>
      <c r="BR105" s="2">
        <v>0</v>
      </c>
      <c r="BS105" s="2">
        <v>0</v>
      </c>
      <c r="BT105" s="2">
        <v>0</v>
      </c>
      <c r="BU105" s="2">
        <v>0</v>
      </c>
      <c r="BV105" s="2">
        <v>0</v>
      </c>
      <c r="BW105" s="2">
        <v>0</v>
      </c>
      <c r="BX105" s="2">
        <v>0</v>
      </c>
      <c r="BY105" s="2">
        <v>0</v>
      </c>
      <c r="BZ105" s="3">
        <f t="shared" si="10"/>
        <v>0</v>
      </c>
      <c r="CA105" s="30">
        <f t="shared" si="11"/>
        <v>63</v>
      </c>
    </row>
    <row r="106" spans="1:79" s="4" customFormat="1" ht="12.95" customHeight="1" x14ac:dyDescent="0.2">
      <c r="A106" s="5" t="s">
        <v>34</v>
      </c>
      <c r="B106" s="9" t="s">
        <v>8</v>
      </c>
      <c r="C106" s="5" t="s">
        <v>35</v>
      </c>
      <c r="D106" s="8" t="s">
        <v>37</v>
      </c>
      <c r="E106" s="8" t="s">
        <v>35</v>
      </c>
      <c r="F106" s="8" t="s">
        <v>37</v>
      </c>
      <c r="G106" s="5" t="s">
        <v>23</v>
      </c>
      <c r="H106" s="11" t="s">
        <v>533</v>
      </c>
      <c r="I106" s="11"/>
      <c r="J106" s="6" t="s">
        <v>741</v>
      </c>
      <c r="K106" s="6" t="s">
        <v>545</v>
      </c>
      <c r="L106" s="6" t="s">
        <v>546</v>
      </c>
      <c r="M106" s="33"/>
      <c r="N106" s="7" t="s">
        <v>702</v>
      </c>
      <c r="O106" s="2" t="s">
        <v>703</v>
      </c>
      <c r="P106" s="2" t="s">
        <v>704</v>
      </c>
      <c r="Q106" s="2" t="s">
        <v>703</v>
      </c>
      <c r="R106" s="2" t="s">
        <v>703</v>
      </c>
      <c r="S106" s="2" t="s">
        <v>702</v>
      </c>
      <c r="T106" s="2" t="s">
        <v>705</v>
      </c>
      <c r="U106" s="2" t="s">
        <v>703</v>
      </c>
      <c r="V106" s="2" t="s">
        <v>702</v>
      </c>
      <c r="W106" s="2" t="s">
        <v>703</v>
      </c>
      <c r="X106" s="2" t="s">
        <v>704</v>
      </c>
      <c r="Y106" s="2">
        <v>50</v>
      </c>
      <c r="Z106" s="32">
        <f t="shared" si="6"/>
        <v>50</v>
      </c>
      <c r="AA106" s="2">
        <v>0</v>
      </c>
      <c r="AB106" s="2">
        <v>0</v>
      </c>
      <c r="AC106" s="2">
        <v>0</v>
      </c>
      <c r="AD106" s="2">
        <v>0</v>
      </c>
      <c r="AE106" s="2">
        <v>0</v>
      </c>
      <c r="AF106" s="2">
        <v>0</v>
      </c>
      <c r="AG106" s="2">
        <v>0</v>
      </c>
      <c r="AH106" s="2">
        <v>0</v>
      </c>
      <c r="AI106" s="2">
        <v>0</v>
      </c>
      <c r="AJ106" s="2">
        <v>0</v>
      </c>
      <c r="AK106" s="2">
        <v>0</v>
      </c>
      <c r="AL106" s="2">
        <v>0</v>
      </c>
      <c r="AM106" s="3">
        <f t="shared" si="7"/>
        <v>0</v>
      </c>
      <c r="AN106" s="2">
        <v>0</v>
      </c>
      <c r="AO106" s="2">
        <v>0</v>
      </c>
      <c r="AP106" s="2">
        <v>0</v>
      </c>
      <c r="AQ106" s="2">
        <v>0</v>
      </c>
      <c r="AR106" s="2">
        <v>0</v>
      </c>
      <c r="AS106" s="2">
        <v>0</v>
      </c>
      <c r="AT106" s="2">
        <v>0</v>
      </c>
      <c r="AU106" s="2">
        <v>0</v>
      </c>
      <c r="AV106" s="2">
        <v>0</v>
      </c>
      <c r="AW106" s="2">
        <v>0</v>
      </c>
      <c r="AX106" s="2">
        <v>0</v>
      </c>
      <c r="AY106" s="2">
        <v>0</v>
      </c>
      <c r="AZ106" s="3">
        <f t="shared" si="8"/>
        <v>0</v>
      </c>
      <c r="BA106" s="2">
        <v>0</v>
      </c>
      <c r="BB106" s="2">
        <v>0</v>
      </c>
      <c r="BC106" s="2">
        <v>0</v>
      </c>
      <c r="BD106" s="2">
        <v>0</v>
      </c>
      <c r="BE106" s="2">
        <v>0</v>
      </c>
      <c r="BF106" s="2">
        <v>0</v>
      </c>
      <c r="BG106" s="2">
        <v>0</v>
      </c>
      <c r="BH106" s="2">
        <v>0</v>
      </c>
      <c r="BI106" s="2">
        <v>0</v>
      </c>
      <c r="BJ106" s="2">
        <v>0</v>
      </c>
      <c r="BK106" s="2">
        <v>0</v>
      </c>
      <c r="BL106" s="2">
        <v>0</v>
      </c>
      <c r="BM106" s="3">
        <f t="shared" si="9"/>
        <v>0</v>
      </c>
      <c r="BN106" s="2">
        <v>0</v>
      </c>
      <c r="BO106" s="2">
        <v>0</v>
      </c>
      <c r="BP106" s="2">
        <v>0</v>
      </c>
      <c r="BQ106" s="2">
        <v>0</v>
      </c>
      <c r="BR106" s="2">
        <v>0</v>
      </c>
      <c r="BS106" s="2">
        <v>0</v>
      </c>
      <c r="BT106" s="2">
        <v>0</v>
      </c>
      <c r="BU106" s="2">
        <v>0</v>
      </c>
      <c r="BV106" s="2">
        <v>0</v>
      </c>
      <c r="BW106" s="2">
        <v>0</v>
      </c>
      <c r="BX106" s="2">
        <v>0</v>
      </c>
      <c r="BY106" s="2">
        <v>0</v>
      </c>
      <c r="BZ106" s="3">
        <f t="shared" si="10"/>
        <v>0</v>
      </c>
      <c r="CA106" s="30">
        <f t="shared" si="11"/>
        <v>50</v>
      </c>
    </row>
    <row r="107" spans="1:79" s="4" customFormat="1" ht="12.95" customHeight="1" x14ac:dyDescent="0.2">
      <c r="A107" s="5" t="s">
        <v>34</v>
      </c>
      <c r="B107" s="9" t="s">
        <v>9</v>
      </c>
      <c r="C107" s="5" t="s">
        <v>978</v>
      </c>
      <c r="D107" s="8" t="s">
        <v>983</v>
      </c>
      <c r="E107" s="8" t="s">
        <v>978</v>
      </c>
      <c r="F107" s="8" t="s">
        <v>983</v>
      </c>
      <c r="G107" s="5" t="s">
        <v>23</v>
      </c>
      <c r="H107" s="11" t="s">
        <v>747</v>
      </c>
      <c r="I107" s="11"/>
      <c r="J107" s="6" t="s">
        <v>998</v>
      </c>
      <c r="K107" s="6" t="s">
        <v>372</v>
      </c>
      <c r="L107" s="6" t="s">
        <v>26</v>
      </c>
      <c r="M107" s="33"/>
      <c r="N107" s="7">
        <v>0</v>
      </c>
      <c r="O107" s="2">
        <v>0</v>
      </c>
      <c r="P107" s="2">
        <v>0</v>
      </c>
      <c r="Q107" s="2">
        <v>0</v>
      </c>
      <c r="R107" s="2">
        <v>0</v>
      </c>
      <c r="S107" s="2">
        <v>0</v>
      </c>
      <c r="T107" s="2">
        <v>415</v>
      </c>
      <c r="U107" s="2">
        <v>0</v>
      </c>
      <c r="V107" s="2">
        <v>0</v>
      </c>
      <c r="W107" s="2">
        <v>0</v>
      </c>
      <c r="X107" s="2">
        <v>0</v>
      </c>
      <c r="Y107" s="2">
        <v>0</v>
      </c>
      <c r="Z107" s="32">
        <f t="shared" si="6"/>
        <v>415</v>
      </c>
      <c r="AA107" s="2">
        <v>0</v>
      </c>
      <c r="AB107" s="2">
        <v>0</v>
      </c>
      <c r="AC107" s="2">
        <v>0</v>
      </c>
      <c r="AD107" s="2">
        <v>0</v>
      </c>
      <c r="AE107" s="2">
        <v>0</v>
      </c>
      <c r="AF107" s="2">
        <v>0</v>
      </c>
      <c r="AG107" s="2">
        <v>0</v>
      </c>
      <c r="AH107" s="2">
        <v>55</v>
      </c>
      <c r="AI107" s="2">
        <v>0</v>
      </c>
      <c r="AJ107" s="2">
        <v>0</v>
      </c>
      <c r="AK107" s="2">
        <v>0</v>
      </c>
      <c r="AL107" s="2">
        <v>0</v>
      </c>
      <c r="AM107" s="3">
        <f t="shared" si="7"/>
        <v>55</v>
      </c>
      <c r="AN107" s="2">
        <v>0</v>
      </c>
      <c r="AO107" s="2">
        <v>0</v>
      </c>
      <c r="AP107" s="2">
        <v>0</v>
      </c>
      <c r="AQ107" s="2">
        <v>0</v>
      </c>
      <c r="AR107" s="2">
        <v>0</v>
      </c>
      <c r="AS107" s="2">
        <v>0</v>
      </c>
      <c r="AT107" s="2">
        <v>0</v>
      </c>
      <c r="AU107" s="2">
        <v>209</v>
      </c>
      <c r="AV107" s="2">
        <v>0</v>
      </c>
      <c r="AW107" s="2">
        <v>0</v>
      </c>
      <c r="AX107" s="2">
        <v>0</v>
      </c>
      <c r="AY107" s="2">
        <v>0</v>
      </c>
      <c r="AZ107" s="3">
        <f t="shared" si="8"/>
        <v>209</v>
      </c>
      <c r="BA107" s="2">
        <v>0</v>
      </c>
      <c r="BB107" s="2">
        <v>0</v>
      </c>
      <c r="BC107" s="2">
        <v>0</v>
      </c>
      <c r="BD107" s="2">
        <v>0</v>
      </c>
      <c r="BE107" s="2">
        <v>0</v>
      </c>
      <c r="BF107" s="2">
        <v>0</v>
      </c>
      <c r="BG107" s="2">
        <v>0</v>
      </c>
      <c r="BH107" s="2">
        <v>55</v>
      </c>
      <c r="BI107" s="2">
        <v>0</v>
      </c>
      <c r="BJ107" s="2">
        <v>0</v>
      </c>
      <c r="BK107" s="2">
        <v>0</v>
      </c>
      <c r="BL107" s="2">
        <v>0</v>
      </c>
      <c r="BM107" s="3">
        <f t="shared" si="9"/>
        <v>55</v>
      </c>
      <c r="BN107" s="2">
        <v>0</v>
      </c>
      <c r="BO107" s="2">
        <v>0</v>
      </c>
      <c r="BP107" s="2">
        <v>0</v>
      </c>
      <c r="BQ107" s="2">
        <v>0</v>
      </c>
      <c r="BR107" s="2">
        <v>0</v>
      </c>
      <c r="BS107" s="2">
        <v>0</v>
      </c>
      <c r="BT107" s="2">
        <v>0</v>
      </c>
      <c r="BU107" s="2">
        <v>209.5</v>
      </c>
      <c r="BV107" s="2">
        <v>0</v>
      </c>
      <c r="BW107" s="2">
        <v>0</v>
      </c>
      <c r="BX107" s="2">
        <v>0</v>
      </c>
      <c r="BY107" s="2">
        <v>0</v>
      </c>
      <c r="BZ107" s="3">
        <f t="shared" si="10"/>
        <v>209.5</v>
      </c>
      <c r="CA107" s="30">
        <f t="shared" si="11"/>
        <v>943.5</v>
      </c>
    </row>
    <row r="108" spans="1:79" s="4" customFormat="1" ht="12.95" customHeight="1" x14ac:dyDescent="0.2">
      <c r="A108" s="5" t="s">
        <v>34</v>
      </c>
      <c r="B108" s="9" t="s">
        <v>10</v>
      </c>
      <c r="C108" s="5" t="s">
        <v>978</v>
      </c>
      <c r="D108" s="8" t="s">
        <v>983</v>
      </c>
      <c r="E108" s="8" t="s">
        <v>978</v>
      </c>
      <c r="F108" s="8" t="s">
        <v>983</v>
      </c>
      <c r="G108" s="5" t="s">
        <v>23</v>
      </c>
      <c r="H108" s="11" t="s">
        <v>804</v>
      </c>
      <c r="I108" s="11"/>
      <c r="J108" s="6" t="s">
        <v>325</v>
      </c>
      <c r="K108" s="6" t="s">
        <v>373</v>
      </c>
      <c r="L108" s="6" t="s">
        <v>26</v>
      </c>
      <c r="M108" s="33"/>
      <c r="N108" s="7">
        <v>0</v>
      </c>
      <c r="O108" s="2">
        <v>0</v>
      </c>
      <c r="P108" s="2">
        <v>0</v>
      </c>
      <c r="Q108" s="2">
        <v>0</v>
      </c>
      <c r="R108" s="2">
        <v>0</v>
      </c>
      <c r="S108" s="2">
        <v>0</v>
      </c>
      <c r="T108" s="2">
        <v>0</v>
      </c>
      <c r="U108" s="2">
        <v>128.52000000000001</v>
      </c>
      <c r="V108" s="2">
        <v>0</v>
      </c>
      <c r="W108" s="2">
        <v>0</v>
      </c>
      <c r="X108" s="2">
        <v>0</v>
      </c>
      <c r="Y108" s="2">
        <v>0</v>
      </c>
      <c r="Z108" s="32">
        <f t="shared" si="6"/>
        <v>128.52000000000001</v>
      </c>
      <c r="AA108" s="2">
        <v>0</v>
      </c>
      <c r="AB108" s="2">
        <v>0</v>
      </c>
      <c r="AC108" s="2">
        <v>0</v>
      </c>
      <c r="AD108" s="2">
        <v>0</v>
      </c>
      <c r="AE108" s="2">
        <v>0</v>
      </c>
      <c r="AF108" s="2">
        <v>0</v>
      </c>
      <c r="AG108" s="2">
        <v>0</v>
      </c>
      <c r="AH108" s="2">
        <v>128.52000000000001</v>
      </c>
      <c r="AI108" s="2">
        <v>0</v>
      </c>
      <c r="AJ108" s="2">
        <v>0</v>
      </c>
      <c r="AK108" s="2">
        <v>0</v>
      </c>
      <c r="AL108" s="2">
        <v>0</v>
      </c>
      <c r="AM108" s="3">
        <f t="shared" si="7"/>
        <v>128.52000000000001</v>
      </c>
      <c r="AN108" s="2">
        <v>0</v>
      </c>
      <c r="AO108" s="2">
        <v>0</v>
      </c>
      <c r="AP108" s="2">
        <v>0</v>
      </c>
      <c r="AQ108" s="2">
        <v>0</v>
      </c>
      <c r="AR108" s="2">
        <v>0</v>
      </c>
      <c r="AS108" s="2">
        <v>0</v>
      </c>
      <c r="AT108" s="2">
        <v>0</v>
      </c>
      <c r="AU108" s="2">
        <v>128.52000000000001</v>
      </c>
      <c r="AV108" s="2">
        <v>0</v>
      </c>
      <c r="AW108" s="2">
        <v>0</v>
      </c>
      <c r="AX108" s="2">
        <v>0</v>
      </c>
      <c r="AY108" s="2">
        <v>0</v>
      </c>
      <c r="AZ108" s="3">
        <f t="shared" si="8"/>
        <v>128.52000000000001</v>
      </c>
      <c r="BA108" s="2">
        <v>0</v>
      </c>
      <c r="BB108" s="2">
        <v>0</v>
      </c>
      <c r="BC108" s="2">
        <v>0</v>
      </c>
      <c r="BD108" s="2">
        <v>0</v>
      </c>
      <c r="BE108" s="2">
        <v>0</v>
      </c>
      <c r="BF108" s="2">
        <v>0</v>
      </c>
      <c r="BG108" s="2">
        <v>0</v>
      </c>
      <c r="BH108" s="2">
        <v>128.52000000000001</v>
      </c>
      <c r="BI108" s="2">
        <v>0</v>
      </c>
      <c r="BJ108" s="2">
        <v>0</v>
      </c>
      <c r="BK108" s="2">
        <v>0</v>
      </c>
      <c r="BL108" s="2">
        <v>0</v>
      </c>
      <c r="BM108" s="3">
        <f t="shared" si="9"/>
        <v>128.52000000000001</v>
      </c>
      <c r="BN108" s="2">
        <v>0</v>
      </c>
      <c r="BO108" s="2">
        <v>0</v>
      </c>
      <c r="BP108" s="2">
        <v>0</v>
      </c>
      <c r="BQ108" s="2">
        <v>0</v>
      </c>
      <c r="BR108" s="2">
        <v>0</v>
      </c>
      <c r="BS108" s="2">
        <v>0</v>
      </c>
      <c r="BT108" s="2">
        <v>0</v>
      </c>
      <c r="BU108" s="2">
        <v>128.52000000000001</v>
      </c>
      <c r="BV108" s="2">
        <v>0</v>
      </c>
      <c r="BW108" s="2">
        <v>0</v>
      </c>
      <c r="BX108" s="2">
        <v>0</v>
      </c>
      <c r="BY108" s="2">
        <v>0</v>
      </c>
      <c r="BZ108" s="3">
        <f t="shared" si="10"/>
        <v>128.52000000000001</v>
      </c>
      <c r="CA108" s="30">
        <f t="shared" si="11"/>
        <v>642.6</v>
      </c>
    </row>
    <row r="109" spans="1:79" s="4" customFormat="1" ht="12.95" customHeight="1" x14ac:dyDescent="0.2">
      <c r="A109" s="5" t="s">
        <v>34</v>
      </c>
      <c r="B109" s="9" t="s">
        <v>11</v>
      </c>
      <c r="C109" s="5" t="s">
        <v>39</v>
      </c>
      <c r="D109" s="8" t="s">
        <v>37</v>
      </c>
      <c r="E109" s="8" t="s">
        <v>39</v>
      </c>
      <c r="F109" s="8" t="s">
        <v>37</v>
      </c>
      <c r="G109" s="5" t="s">
        <v>36</v>
      </c>
      <c r="H109" s="11" t="s">
        <v>26</v>
      </c>
      <c r="I109" s="11"/>
      <c r="J109" s="6" t="s">
        <v>41</v>
      </c>
      <c r="K109" s="6" t="s">
        <v>686</v>
      </c>
      <c r="L109" s="6" t="s">
        <v>574</v>
      </c>
      <c r="M109" s="33"/>
      <c r="N109" s="7"/>
      <c r="O109" s="2"/>
      <c r="P109" s="2"/>
      <c r="Q109" s="2"/>
      <c r="R109" s="2"/>
      <c r="S109" s="2"/>
      <c r="T109" s="2"/>
      <c r="U109" s="2"/>
      <c r="V109" s="2"/>
      <c r="W109" s="2"/>
      <c r="X109" s="2">
        <v>1513</v>
      </c>
      <c r="Y109" s="2"/>
      <c r="Z109" s="32">
        <f t="shared" si="6"/>
        <v>1513</v>
      </c>
      <c r="AA109" s="2"/>
      <c r="AB109" s="2"/>
      <c r="AC109" s="2"/>
      <c r="AD109" s="2"/>
      <c r="AE109" s="2"/>
      <c r="AF109" s="2"/>
      <c r="AG109" s="2"/>
      <c r="AH109" s="2"/>
      <c r="AI109" s="2"/>
      <c r="AJ109" s="2"/>
      <c r="AK109" s="2"/>
      <c r="AL109" s="2"/>
      <c r="AM109" s="3">
        <f t="shared" si="7"/>
        <v>0</v>
      </c>
      <c r="AN109" s="2"/>
      <c r="AO109" s="2"/>
      <c r="AP109" s="2"/>
      <c r="AQ109" s="2"/>
      <c r="AR109" s="2"/>
      <c r="AS109" s="2"/>
      <c r="AT109" s="2"/>
      <c r="AU109" s="2"/>
      <c r="AV109" s="2"/>
      <c r="AW109" s="2"/>
      <c r="AX109" s="2">
        <v>1050</v>
      </c>
      <c r="AY109" s="2"/>
      <c r="AZ109" s="3">
        <f t="shared" si="8"/>
        <v>1050</v>
      </c>
      <c r="BA109" s="2"/>
      <c r="BB109" s="2"/>
      <c r="BC109" s="2"/>
      <c r="BD109" s="2"/>
      <c r="BE109" s="2"/>
      <c r="BF109" s="2"/>
      <c r="BG109" s="2"/>
      <c r="BH109" s="2"/>
      <c r="BI109" s="2"/>
      <c r="BJ109" s="2"/>
      <c r="BK109" s="2">
        <v>1008</v>
      </c>
      <c r="BL109" s="2"/>
      <c r="BM109" s="3">
        <f t="shared" si="9"/>
        <v>1008</v>
      </c>
      <c r="BN109" s="2"/>
      <c r="BO109" s="2"/>
      <c r="BP109" s="2"/>
      <c r="BQ109" s="2"/>
      <c r="BR109" s="2"/>
      <c r="BS109" s="2"/>
      <c r="BT109" s="2"/>
      <c r="BU109" s="2"/>
      <c r="BV109" s="2"/>
      <c r="BW109" s="2"/>
      <c r="BX109" s="2"/>
      <c r="BY109" s="2"/>
      <c r="BZ109" s="3">
        <f t="shared" si="10"/>
        <v>0</v>
      </c>
      <c r="CA109" s="30">
        <f t="shared" si="11"/>
        <v>3571</v>
      </c>
    </row>
    <row r="110" spans="1:79" s="4" customFormat="1" ht="12.95" customHeight="1" x14ac:dyDescent="0.2">
      <c r="A110" s="5" t="s">
        <v>34</v>
      </c>
      <c r="B110" s="9" t="s">
        <v>11</v>
      </c>
      <c r="C110" s="5" t="s">
        <v>25</v>
      </c>
      <c r="D110" s="8" t="s">
        <v>441</v>
      </c>
      <c r="E110" s="8" t="s">
        <v>25</v>
      </c>
      <c r="F110" s="8" t="s">
        <v>441</v>
      </c>
      <c r="G110" s="5" t="s">
        <v>23</v>
      </c>
      <c r="H110" s="11" t="s">
        <v>26</v>
      </c>
      <c r="I110" s="11"/>
      <c r="J110" s="6" t="s">
        <v>557</v>
      </c>
      <c r="K110" s="6" t="s">
        <v>665</v>
      </c>
      <c r="L110" s="6" t="s">
        <v>667</v>
      </c>
      <c r="M110" s="33"/>
      <c r="N110" s="7"/>
      <c r="O110" s="2"/>
      <c r="P110" s="2"/>
      <c r="Q110" s="2"/>
      <c r="R110" s="2"/>
      <c r="S110" s="2"/>
      <c r="T110" s="2"/>
      <c r="U110" s="2"/>
      <c r="V110" s="2"/>
      <c r="W110" s="2"/>
      <c r="X110" s="2"/>
      <c r="Y110" s="2">
        <v>105.44</v>
      </c>
      <c r="Z110" s="32">
        <f t="shared" si="6"/>
        <v>105.44</v>
      </c>
      <c r="AA110" s="2"/>
      <c r="AB110" s="2"/>
      <c r="AC110" s="2"/>
      <c r="AD110" s="2"/>
      <c r="AE110" s="2"/>
      <c r="AF110" s="2"/>
      <c r="AG110" s="2"/>
      <c r="AH110" s="2"/>
      <c r="AI110" s="2"/>
      <c r="AJ110" s="2"/>
      <c r="AK110" s="2"/>
      <c r="AL110" s="2"/>
      <c r="AM110" s="3">
        <f t="shared" si="7"/>
        <v>0</v>
      </c>
      <c r="AN110" s="2"/>
      <c r="AO110" s="2"/>
      <c r="AP110" s="2"/>
      <c r="AQ110" s="2"/>
      <c r="AR110" s="2"/>
      <c r="AS110" s="2"/>
      <c r="AT110" s="2"/>
      <c r="AU110" s="2"/>
      <c r="AV110" s="2"/>
      <c r="AW110" s="2"/>
      <c r="AX110" s="2"/>
      <c r="AY110" s="2"/>
      <c r="AZ110" s="3">
        <f t="shared" si="8"/>
        <v>0</v>
      </c>
      <c r="BA110" s="2"/>
      <c r="BB110" s="2"/>
      <c r="BC110" s="2"/>
      <c r="BD110" s="2"/>
      <c r="BE110" s="2"/>
      <c r="BF110" s="2"/>
      <c r="BG110" s="2"/>
      <c r="BH110" s="2"/>
      <c r="BI110" s="2"/>
      <c r="BJ110" s="2"/>
      <c r="BK110" s="2"/>
      <c r="BL110" s="2"/>
      <c r="BM110" s="3">
        <f t="shared" si="9"/>
        <v>0</v>
      </c>
      <c r="BN110" s="2"/>
      <c r="BO110" s="2"/>
      <c r="BP110" s="2"/>
      <c r="BQ110" s="2"/>
      <c r="BR110" s="2"/>
      <c r="BS110" s="2"/>
      <c r="BT110" s="2"/>
      <c r="BU110" s="2"/>
      <c r="BV110" s="2"/>
      <c r="BW110" s="2"/>
      <c r="BX110" s="2"/>
      <c r="BY110" s="2"/>
      <c r="BZ110" s="3">
        <f t="shared" si="10"/>
        <v>0</v>
      </c>
      <c r="CA110" s="30">
        <f t="shared" si="11"/>
        <v>105.44</v>
      </c>
    </row>
    <row r="111" spans="1:79" s="4" customFormat="1" ht="12.95" customHeight="1" x14ac:dyDescent="0.2">
      <c r="A111" s="5" t="s">
        <v>24</v>
      </c>
      <c r="B111" s="9" t="s">
        <v>12</v>
      </c>
      <c r="C111" s="5" t="s">
        <v>68</v>
      </c>
      <c r="D111" s="8" t="s">
        <v>69</v>
      </c>
      <c r="E111" s="8" t="s">
        <v>68</v>
      </c>
      <c r="F111" s="8" t="s">
        <v>69</v>
      </c>
      <c r="G111" s="5" t="s">
        <v>29</v>
      </c>
      <c r="H111" s="11" t="s">
        <v>26</v>
      </c>
      <c r="I111" s="11"/>
      <c r="J111" s="6" t="s">
        <v>1000</v>
      </c>
      <c r="K111" s="6" t="s">
        <v>684</v>
      </c>
      <c r="L111" s="6" t="s">
        <v>685</v>
      </c>
      <c r="M111" s="33"/>
      <c r="N111" s="7"/>
      <c r="O111" s="2"/>
      <c r="P111" s="2"/>
      <c r="Q111" s="2"/>
      <c r="R111" s="2"/>
      <c r="S111" s="2"/>
      <c r="T111" s="2">
        <v>423</v>
      </c>
      <c r="U111" s="2">
        <v>0</v>
      </c>
      <c r="V111" s="2">
        <f>930-400</f>
        <v>530</v>
      </c>
      <c r="W111" s="2"/>
      <c r="X111" s="2"/>
      <c r="Y111" s="2"/>
      <c r="Z111" s="32">
        <f t="shared" si="6"/>
        <v>953</v>
      </c>
      <c r="AA111" s="2"/>
      <c r="AB111" s="2"/>
      <c r="AC111" s="2"/>
      <c r="AD111" s="2"/>
      <c r="AE111" s="2"/>
      <c r="AF111" s="2"/>
      <c r="AG111" s="2">
        <v>1080</v>
      </c>
      <c r="AH111" s="2">
        <v>406</v>
      </c>
      <c r="AI111" s="2">
        <f>819-500</f>
        <v>319</v>
      </c>
      <c r="AJ111" s="2"/>
      <c r="AK111" s="2"/>
      <c r="AL111" s="2"/>
      <c r="AM111" s="3">
        <f t="shared" si="7"/>
        <v>1805</v>
      </c>
      <c r="AN111" s="2"/>
      <c r="AO111" s="2"/>
      <c r="AP111" s="2"/>
      <c r="AQ111" s="2"/>
      <c r="AR111" s="2"/>
      <c r="AS111" s="2"/>
      <c r="AT111" s="2">
        <v>700</v>
      </c>
      <c r="AU111" s="2">
        <v>350</v>
      </c>
      <c r="AV111" s="2">
        <v>1190</v>
      </c>
      <c r="AW111" s="2"/>
      <c r="AX111" s="2"/>
      <c r="AY111" s="2"/>
      <c r="AZ111" s="3">
        <f t="shared" si="8"/>
        <v>2240</v>
      </c>
      <c r="BA111" s="2"/>
      <c r="BB111" s="2"/>
      <c r="BC111" s="2"/>
      <c r="BD111" s="2"/>
      <c r="BE111" s="2"/>
      <c r="BF111" s="2"/>
      <c r="BG111" s="2">
        <v>300</v>
      </c>
      <c r="BH111" s="2">
        <v>720</v>
      </c>
      <c r="BI111" s="2">
        <v>1300</v>
      </c>
      <c r="BJ111" s="2">
        <v>900</v>
      </c>
      <c r="BK111" s="2"/>
      <c r="BL111" s="2"/>
      <c r="BM111" s="3">
        <f t="shared" si="9"/>
        <v>3220</v>
      </c>
      <c r="BN111" s="2"/>
      <c r="BO111" s="2"/>
      <c r="BP111" s="2"/>
      <c r="BQ111" s="2"/>
      <c r="BR111" s="2"/>
      <c r="BS111" s="2"/>
      <c r="BT111" s="2">
        <v>513</v>
      </c>
      <c r="BU111" s="2">
        <v>1000</v>
      </c>
      <c r="BV111" s="2">
        <v>958</v>
      </c>
      <c r="BW111" s="2">
        <v>0</v>
      </c>
      <c r="BX111" s="2"/>
      <c r="BY111" s="2"/>
      <c r="BZ111" s="3">
        <f t="shared" si="10"/>
        <v>2471</v>
      </c>
      <c r="CA111" s="30">
        <f t="shared" si="11"/>
        <v>10689</v>
      </c>
    </row>
    <row r="112" spans="1:79" s="4" customFormat="1" ht="12.95" customHeight="1" x14ac:dyDescent="0.2">
      <c r="A112" s="5" t="s">
        <v>24</v>
      </c>
      <c r="B112" s="9" t="s">
        <v>12</v>
      </c>
      <c r="C112" s="5" t="s">
        <v>462</v>
      </c>
      <c r="D112" s="8" t="s">
        <v>463</v>
      </c>
      <c r="E112" s="8" t="s">
        <v>462</v>
      </c>
      <c r="F112" s="8" t="s">
        <v>463</v>
      </c>
      <c r="G112" s="5" t="s">
        <v>29</v>
      </c>
      <c r="H112" s="11" t="s">
        <v>26</v>
      </c>
      <c r="I112" s="11"/>
      <c r="J112" s="6" t="s">
        <v>471</v>
      </c>
      <c r="K112" s="6" t="s">
        <v>630</v>
      </c>
      <c r="L112" s="6" t="s">
        <v>472</v>
      </c>
      <c r="M112" s="33"/>
      <c r="N112" s="7">
        <v>0</v>
      </c>
      <c r="O112" s="2"/>
      <c r="P112" s="2"/>
      <c r="Q112" s="2"/>
      <c r="R112" s="2"/>
      <c r="S112" s="2"/>
      <c r="T112" s="2"/>
      <c r="U112" s="2"/>
      <c r="V112" s="2"/>
      <c r="W112" s="2"/>
      <c r="X112" s="2"/>
      <c r="Y112" s="2"/>
      <c r="Z112" s="32">
        <f t="shared" si="6"/>
        <v>0</v>
      </c>
      <c r="AA112" s="2"/>
      <c r="AB112" s="2"/>
      <c r="AC112" s="2"/>
      <c r="AD112" s="2"/>
      <c r="AE112" s="2"/>
      <c r="AF112" s="2"/>
      <c r="AG112" s="2"/>
      <c r="AH112" s="2"/>
      <c r="AI112" s="2"/>
      <c r="AJ112" s="2"/>
      <c r="AK112" s="2"/>
      <c r="AL112" s="2"/>
      <c r="AM112" s="3">
        <f t="shared" si="7"/>
        <v>0</v>
      </c>
      <c r="AN112" s="2">
        <v>500</v>
      </c>
      <c r="AO112" s="2"/>
      <c r="AP112" s="2"/>
      <c r="AQ112" s="2"/>
      <c r="AR112" s="2"/>
      <c r="AS112" s="2"/>
      <c r="AT112" s="2"/>
      <c r="AU112" s="2"/>
      <c r="AV112" s="2"/>
      <c r="AW112" s="2"/>
      <c r="AX112" s="2"/>
      <c r="AY112" s="2"/>
      <c r="AZ112" s="3">
        <f t="shared" si="8"/>
        <v>500</v>
      </c>
      <c r="BA112" s="2">
        <v>500</v>
      </c>
      <c r="BB112" s="2"/>
      <c r="BC112" s="2"/>
      <c r="BD112" s="2"/>
      <c r="BE112" s="2"/>
      <c r="BF112" s="2"/>
      <c r="BG112" s="2"/>
      <c r="BH112" s="2"/>
      <c r="BI112" s="2"/>
      <c r="BJ112" s="2"/>
      <c r="BK112" s="2"/>
      <c r="BL112" s="2"/>
      <c r="BM112" s="3">
        <f t="shared" si="9"/>
        <v>500</v>
      </c>
      <c r="BN112" s="2"/>
      <c r="BO112" s="2"/>
      <c r="BP112" s="2"/>
      <c r="BQ112" s="2"/>
      <c r="BR112" s="2"/>
      <c r="BS112" s="2"/>
      <c r="BT112" s="2"/>
      <c r="BU112" s="2"/>
      <c r="BV112" s="2"/>
      <c r="BW112" s="2"/>
      <c r="BX112" s="2"/>
      <c r="BY112" s="2"/>
      <c r="BZ112" s="3">
        <f t="shared" si="10"/>
        <v>0</v>
      </c>
      <c r="CA112" s="30">
        <f t="shared" si="11"/>
        <v>1000</v>
      </c>
    </row>
    <row r="113" spans="1:79" s="4" customFormat="1" ht="12.95" customHeight="1" x14ac:dyDescent="0.2">
      <c r="A113" s="5" t="s">
        <v>24</v>
      </c>
      <c r="B113" s="9" t="s">
        <v>12</v>
      </c>
      <c r="C113" s="5" t="s">
        <v>458</v>
      </c>
      <c r="D113" s="8" t="s">
        <v>459</v>
      </c>
      <c r="E113" s="8" t="s">
        <v>458</v>
      </c>
      <c r="F113" s="8" t="s">
        <v>459</v>
      </c>
      <c r="G113" s="5" t="s">
        <v>29</v>
      </c>
      <c r="H113" s="11" t="s">
        <v>26</v>
      </c>
      <c r="I113" s="11"/>
      <c r="J113" s="6" t="s">
        <v>460</v>
      </c>
      <c r="K113" s="6" t="s">
        <v>461</v>
      </c>
      <c r="L113" s="6" t="s">
        <v>911</v>
      </c>
      <c r="M113" s="33"/>
      <c r="N113" s="7"/>
      <c r="O113" s="2"/>
      <c r="P113" s="2"/>
      <c r="Q113" s="2"/>
      <c r="R113" s="2">
        <v>300</v>
      </c>
      <c r="S113" s="2"/>
      <c r="T113" s="2"/>
      <c r="U113" s="2"/>
      <c r="V113" s="2"/>
      <c r="W113" s="2"/>
      <c r="X113" s="2"/>
      <c r="Y113" s="2"/>
      <c r="Z113" s="32">
        <f t="shared" si="6"/>
        <v>300</v>
      </c>
      <c r="AA113" s="2">
        <v>180</v>
      </c>
      <c r="AB113" s="2"/>
      <c r="AC113" s="2"/>
      <c r="AD113" s="2"/>
      <c r="AE113" s="2"/>
      <c r="AF113" s="2"/>
      <c r="AG113" s="2"/>
      <c r="AH113" s="2"/>
      <c r="AI113" s="2"/>
      <c r="AJ113" s="2"/>
      <c r="AK113" s="2"/>
      <c r="AL113" s="2"/>
      <c r="AM113" s="3">
        <f t="shared" si="7"/>
        <v>180</v>
      </c>
      <c r="AN113" s="2">
        <v>120</v>
      </c>
      <c r="AO113" s="2"/>
      <c r="AP113" s="2"/>
      <c r="AQ113" s="2"/>
      <c r="AR113" s="2"/>
      <c r="AS113" s="2"/>
      <c r="AT113" s="2"/>
      <c r="AU113" s="2"/>
      <c r="AV113" s="2"/>
      <c r="AW113" s="2"/>
      <c r="AX113" s="2"/>
      <c r="AY113" s="2"/>
      <c r="AZ113" s="3">
        <f t="shared" si="8"/>
        <v>120</v>
      </c>
      <c r="BA113" s="2"/>
      <c r="BB113" s="2"/>
      <c r="BC113" s="2"/>
      <c r="BD113" s="2"/>
      <c r="BE113" s="2"/>
      <c r="BF113" s="2"/>
      <c r="BG113" s="2"/>
      <c r="BH113" s="2"/>
      <c r="BI113" s="2"/>
      <c r="BJ113" s="2"/>
      <c r="BK113" s="2"/>
      <c r="BL113" s="2"/>
      <c r="BM113" s="3">
        <f t="shared" si="9"/>
        <v>0</v>
      </c>
      <c r="BN113" s="2"/>
      <c r="BO113" s="2"/>
      <c r="BP113" s="2"/>
      <c r="BQ113" s="2"/>
      <c r="BR113" s="2"/>
      <c r="BS113" s="2"/>
      <c r="BT113" s="2"/>
      <c r="BU113" s="2"/>
      <c r="BV113" s="2"/>
      <c r="BW113" s="2"/>
      <c r="BX113" s="2"/>
      <c r="BY113" s="2"/>
      <c r="BZ113" s="3">
        <f t="shared" si="10"/>
        <v>0</v>
      </c>
      <c r="CA113" s="30">
        <f t="shared" si="11"/>
        <v>600</v>
      </c>
    </row>
    <row r="114" spans="1:79" s="4" customFormat="1" ht="12.95" customHeight="1" x14ac:dyDescent="0.2">
      <c r="A114" s="5" t="s">
        <v>24</v>
      </c>
      <c r="B114" s="9" t="s">
        <v>12</v>
      </c>
      <c r="C114" s="5" t="s">
        <v>272</v>
      </c>
      <c r="D114" s="8" t="s">
        <v>273</v>
      </c>
      <c r="E114" s="8" t="s">
        <v>272</v>
      </c>
      <c r="F114" s="8" t="s">
        <v>273</v>
      </c>
      <c r="G114" s="5" t="s">
        <v>23</v>
      </c>
      <c r="H114" s="11" t="s">
        <v>26</v>
      </c>
      <c r="I114" s="11"/>
      <c r="J114" s="6" t="s">
        <v>274</v>
      </c>
      <c r="K114" s="6" t="s">
        <v>275</v>
      </c>
      <c r="L114" s="6"/>
      <c r="M114" s="33"/>
      <c r="N114" s="7"/>
      <c r="O114" s="2"/>
      <c r="P114" s="2"/>
      <c r="Q114" s="2"/>
      <c r="R114" s="2"/>
      <c r="S114" s="2"/>
      <c r="T114" s="2"/>
      <c r="U114" s="2"/>
      <c r="V114" s="2"/>
      <c r="W114" s="2"/>
      <c r="X114" s="2"/>
      <c r="Y114" s="2">
        <v>66.982799999999997</v>
      </c>
      <c r="Z114" s="32">
        <f t="shared" si="6"/>
        <v>66.982799999999997</v>
      </c>
      <c r="AA114" s="2"/>
      <c r="AB114" s="2"/>
      <c r="AC114" s="2"/>
      <c r="AD114" s="2"/>
      <c r="AE114" s="2"/>
      <c r="AF114" s="2"/>
      <c r="AG114" s="2"/>
      <c r="AH114" s="2"/>
      <c r="AI114" s="2"/>
      <c r="AJ114" s="2"/>
      <c r="AK114" s="2"/>
      <c r="AL114" s="2">
        <v>44.655199999999994</v>
      </c>
      <c r="AM114" s="3">
        <f t="shared" si="7"/>
        <v>44.655199999999994</v>
      </c>
      <c r="AN114" s="2"/>
      <c r="AO114" s="2"/>
      <c r="AP114" s="2"/>
      <c r="AQ114" s="2"/>
      <c r="AR114" s="2"/>
      <c r="AS114" s="2"/>
      <c r="AT114" s="2"/>
      <c r="AU114" s="2"/>
      <c r="AV114" s="2"/>
      <c r="AW114" s="2"/>
      <c r="AX114" s="2"/>
      <c r="AY114" s="2">
        <v>111.63800000000001</v>
      </c>
      <c r="AZ114" s="3">
        <f t="shared" si="8"/>
        <v>111.63800000000001</v>
      </c>
      <c r="BA114" s="2"/>
      <c r="BB114" s="2"/>
      <c r="BC114" s="2"/>
      <c r="BD114" s="2"/>
      <c r="BE114" s="2"/>
      <c r="BF114" s="2"/>
      <c r="BG114" s="2"/>
      <c r="BH114" s="2"/>
      <c r="BI114" s="2"/>
      <c r="BJ114" s="2"/>
      <c r="BK114" s="2"/>
      <c r="BL114" s="2">
        <v>165.22423999999998</v>
      </c>
      <c r="BM114" s="3">
        <f t="shared" si="9"/>
        <v>165.22423999999998</v>
      </c>
      <c r="BN114" s="2"/>
      <c r="BO114" s="2"/>
      <c r="BP114" s="2"/>
      <c r="BQ114" s="2"/>
      <c r="BR114" s="2"/>
      <c r="BS114" s="2"/>
      <c r="BT114" s="2"/>
      <c r="BU114" s="2"/>
      <c r="BV114" s="2"/>
      <c r="BW114" s="2"/>
      <c r="BX114" s="2"/>
      <c r="BY114" s="2">
        <v>58.051760000000002</v>
      </c>
      <c r="BZ114" s="3">
        <f t="shared" si="10"/>
        <v>58.051760000000002</v>
      </c>
      <c r="CA114" s="30">
        <f t="shared" si="11"/>
        <v>446.55199999999996</v>
      </c>
    </row>
    <row r="115" spans="1:79" s="4" customFormat="1" ht="12.95" customHeight="1" x14ac:dyDescent="0.2">
      <c r="A115" s="5" t="s">
        <v>24</v>
      </c>
      <c r="B115" s="9" t="s">
        <v>12</v>
      </c>
      <c r="C115" s="5" t="s">
        <v>480</v>
      </c>
      <c r="D115" s="8" t="s">
        <v>485</v>
      </c>
      <c r="E115" s="8" t="s">
        <v>480</v>
      </c>
      <c r="F115" s="8" t="s">
        <v>485</v>
      </c>
      <c r="G115" s="5" t="s">
        <v>29</v>
      </c>
      <c r="H115" s="11" t="s">
        <v>533</v>
      </c>
      <c r="I115" s="11"/>
      <c r="J115" s="6" t="s">
        <v>870</v>
      </c>
      <c r="K115" s="6" t="s">
        <v>871</v>
      </c>
      <c r="L115" s="6" t="s">
        <v>872</v>
      </c>
      <c r="M115" s="33"/>
      <c r="N115" s="7"/>
      <c r="O115" s="2"/>
      <c r="P115" s="2"/>
      <c r="Q115" s="2"/>
      <c r="R115" s="2"/>
      <c r="S115" s="2"/>
      <c r="T115" s="2"/>
      <c r="U115" s="2"/>
      <c r="V115" s="2"/>
      <c r="W115" s="2"/>
      <c r="X115" s="2"/>
      <c r="Y115" s="2">
        <v>350</v>
      </c>
      <c r="Z115" s="32">
        <f t="shared" si="6"/>
        <v>350</v>
      </c>
      <c r="AA115" s="2"/>
      <c r="AB115" s="2"/>
      <c r="AC115" s="2"/>
      <c r="AD115" s="2"/>
      <c r="AE115" s="2"/>
      <c r="AF115" s="2"/>
      <c r="AG115" s="2"/>
      <c r="AH115" s="2"/>
      <c r="AI115" s="2"/>
      <c r="AJ115" s="2"/>
      <c r="AK115" s="2"/>
      <c r="AL115" s="2"/>
      <c r="AM115" s="3">
        <f t="shared" si="7"/>
        <v>0</v>
      </c>
      <c r="AN115" s="2"/>
      <c r="AO115" s="2"/>
      <c r="AP115" s="2"/>
      <c r="AQ115" s="2"/>
      <c r="AR115" s="2"/>
      <c r="AS115" s="2"/>
      <c r="AT115" s="2"/>
      <c r="AU115" s="2"/>
      <c r="AV115" s="2"/>
      <c r="AW115" s="2"/>
      <c r="AX115" s="2"/>
      <c r="AY115" s="2"/>
      <c r="AZ115" s="3">
        <f t="shared" si="8"/>
        <v>0</v>
      </c>
      <c r="BA115" s="2"/>
      <c r="BB115" s="2"/>
      <c r="BC115" s="2"/>
      <c r="BD115" s="2"/>
      <c r="BE115" s="2"/>
      <c r="BF115" s="2"/>
      <c r="BG115" s="2"/>
      <c r="BH115" s="2"/>
      <c r="BI115" s="2"/>
      <c r="BJ115" s="2"/>
      <c r="BK115" s="2"/>
      <c r="BL115" s="2"/>
      <c r="BM115" s="3">
        <f t="shared" si="9"/>
        <v>0</v>
      </c>
      <c r="BN115" s="2"/>
      <c r="BO115" s="2"/>
      <c r="BP115" s="2"/>
      <c r="BQ115" s="2"/>
      <c r="BR115" s="2"/>
      <c r="BS115" s="2"/>
      <c r="BT115" s="2"/>
      <c r="BU115" s="2"/>
      <c r="BV115" s="2"/>
      <c r="BW115" s="2"/>
      <c r="BX115" s="2"/>
      <c r="BY115" s="2"/>
      <c r="BZ115" s="3">
        <f t="shared" si="10"/>
        <v>0</v>
      </c>
      <c r="CA115" s="30">
        <f t="shared" si="11"/>
        <v>350</v>
      </c>
    </row>
    <row r="116" spans="1:79" s="4" customFormat="1" ht="12.95" customHeight="1" x14ac:dyDescent="0.2">
      <c r="A116" s="5" t="s">
        <v>24</v>
      </c>
      <c r="B116" s="9" t="s">
        <v>12</v>
      </c>
      <c r="C116" s="5" t="s">
        <v>28</v>
      </c>
      <c r="D116" s="8" t="s">
        <v>203</v>
      </c>
      <c r="E116" s="8" t="s">
        <v>28</v>
      </c>
      <c r="F116" s="8" t="s">
        <v>203</v>
      </c>
      <c r="G116" s="5" t="s">
        <v>202</v>
      </c>
      <c r="H116" s="11" t="s">
        <v>26</v>
      </c>
      <c r="I116" s="11"/>
      <c r="J116" s="6" t="s">
        <v>529</v>
      </c>
      <c r="K116" s="6" t="s">
        <v>204</v>
      </c>
      <c r="L116" s="6" t="s">
        <v>205</v>
      </c>
      <c r="M116" s="33"/>
      <c r="N116" s="7"/>
      <c r="O116" s="2"/>
      <c r="P116" s="2"/>
      <c r="Q116" s="2"/>
      <c r="R116" s="2"/>
      <c r="S116" s="2"/>
      <c r="T116" s="2"/>
      <c r="U116" s="2"/>
      <c r="V116" s="2"/>
      <c r="W116" s="2"/>
      <c r="X116" s="2"/>
      <c r="Y116" s="2">
        <v>150</v>
      </c>
      <c r="Z116" s="32">
        <f t="shared" si="6"/>
        <v>150</v>
      </c>
      <c r="AA116" s="2"/>
      <c r="AB116" s="2"/>
      <c r="AC116" s="2"/>
      <c r="AD116" s="2"/>
      <c r="AE116" s="2"/>
      <c r="AF116" s="2"/>
      <c r="AG116" s="2"/>
      <c r="AH116" s="2"/>
      <c r="AI116" s="2"/>
      <c r="AJ116" s="2"/>
      <c r="AK116" s="2"/>
      <c r="AL116" s="2">
        <v>150</v>
      </c>
      <c r="AM116" s="3">
        <f t="shared" si="7"/>
        <v>150</v>
      </c>
      <c r="AN116" s="2"/>
      <c r="AO116" s="2"/>
      <c r="AP116" s="2"/>
      <c r="AQ116" s="2"/>
      <c r="AR116" s="2"/>
      <c r="AS116" s="2"/>
      <c r="AT116" s="2"/>
      <c r="AU116" s="2"/>
      <c r="AV116" s="2"/>
      <c r="AW116" s="2"/>
      <c r="AX116" s="2"/>
      <c r="AY116" s="2"/>
      <c r="AZ116" s="3">
        <f t="shared" si="8"/>
        <v>0</v>
      </c>
      <c r="BA116" s="2"/>
      <c r="BB116" s="2"/>
      <c r="BC116" s="2"/>
      <c r="BD116" s="2"/>
      <c r="BE116" s="2"/>
      <c r="BF116" s="2"/>
      <c r="BG116" s="2"/>
      <c r="BH116" s="2"/>
      <c r="BI116" s="2"/>
      <c r="BJ116" s="2"/>
      <c r="BK116" s="2"/>
      <c r="BL116" s="2"/>
      <c r="BM116" s="3">
        <f t="shared" si="9"/>
        <v>0</v>
      </c>
      <c r="BN116" s="2"/>
      <c r="BO116" s="2"/>
      <c r="BP116" s="2"/>
      <c r="BQ116" s="2"/>
      <c r="BR116" s="2"/>
      <c r="BS116" s="2"/>
      <c r="BT116" s="2"/>
      <c r="BU116" s="2"/>
      <c r="BV116" s="2"/>
      <c r="BW116" s="2"/>
      <c r="BX116" s="2"/>
      <c r="BY116" s="2"/>
      <c r="BZ116" s="3">
        <f t="shared" si="10"/>
        <v>0</v>
      </c>
      <c r="CA116" s="30">
        <f t="shared" si="11"/>
        <v>300</v>
      </c>
    </row>
    <row r="117" spans="1:79" s="4" customFormat="1" ht="12.95" customHeight="1" x14ac:dyDescent="0.2">
      <c r="A117" s="5" t="s">
        <v>24</v>
      </c>
      <c r="B117" s="9" t="s">
        <v>12</v>
      </c>
      <c r="C117" s="5" t="s">
        <v>473</v>
      </c>
      <c r="D117" s="8" t="s">
        <v>474</v>
      </c>
      <c r="E117" s="8" t="s">
        <v>473</v>
      </c>
      <c r="F117" s="8" t="s">
        <v>474</v>
      </c>
      <c r="G117" s="5" t="s">
        <v>29</v>
      </c>
      <c r="H117" s="11" t="s">
        <v>26</v>
      </c>
      <c r="I117" s="11"/>
      <c r="J117" s="6" t="s">
        <v>1001</v>
      </c>
      <c r="K117" s="6" t="s">
        <v>475</v>
      </c>
      <c r="L117" s="6" t="s">
        <v>476</v>
      </c>
      <c r="M117" s="33"/>
      <c r="N117" s="7"/>
      <c r="O117" s="2"/>
      <c r="P117" s="2"/>
      <c r="Q117" s="2"/>
      <c r="R117" s="2"/>
      <c r="S117" s="2">
        <v>250</v>
      </c>
      <c r="T117" s="2"/>
      <c r="U117" s="2"/>
      <c r="V117" s="2"/>
      <c r="W117" s="2"/>
      <c r="X117" s="2"/>
      <c r="Y117" s="2"/>
      <c r="Z117" s="32">
        <f t="shared" si="6"/>
        <v>250</v>
      </c>
      <c r="AA117" s="2"/>
      <c r="AB117" s="2"/>
      <c r="AC117" s="2"/>
      <c r="AD117" s="2"/>
      <c r="AE117" s="2"/>
      <c r="AF117" s="2"/>
      <c r="AG117" s="2"/>
      <c r="AH117" s="2"/>
      <c r="AI117" s="2"/>
      <c r="AJ117" s="2"/>
      <c r="AK117" s="2"/>
      <c r="AL117" s="2"/>
      <c r="AM117" s="3">
        <f t="shared" si="7"/>
        <v>0</v>
      </c>
      <c r="AN117" s="2"/>
      <c r="AO117" s="2"/>
      <c r="AP117" s="2"/>
      <c r="AQ117" s="2"/>
      <c r="AR117" s="2"/>
      <c r="AS117" s="2"/>
      <c r="AT117" s="2"/>
      <c r="AU117" s="2"/>
      <c r="AV117" s="2"/>
      <c r="AW117" s="2"/>
      <c r="AX117" s="2"/>
      <c r="AY117" s="2"/>
      <c r="AZ117" s="3">
        <f t="shared" si="8"/>
        <v>0</v>
      </c>
      <c r="BA117" s="2"/>
      <c r="BB117" s="2"/>
      <c r="BC117" s="2"/>
      <c r="BD117" s="2"/>
      <c r="BE117" s="2"/>
      <c r="BF117" s="2"/>
      <c r="BG117" s="2"/>
      <c r="BH117" s="2"/>
      <c r="BI117" s="2"/>
      <c r="BJ117" s="2"/>
      <c r="BK117" s="2"/>
      <c r="BL117" s="2"/>
      <c r="BM117" s="3">
        <f t="shared" si="9"/>
        <v>0</v>
      </c>
      <c r="BN117" s="2"/>
      <c r="BO117" s="2"/>
      <c r="BP117" s="2"/>
      <c r="BQ117" s="2"/>
      <c r="BR117" s="2"/>
      <c r="BS117" s="2"/>
      <c r="BT117" s="2"/>
      <c r="BU117" s="2"/>
      <c r="BV117" s="2"/>
      <c r="BW117" s="2"/>
      <c r="BX117" s="2"/>
      <c r="BY117" s="2"/>
      <c r="BZ117" s="3">
        <f t="shared" si="10"/>
        <v>0</v>
      </c>
      <c r="CA117" s="30">
        <f t="shared" si="11"/>
        <v>250</v>
      </c>
    </row>
    <row r="118" spans="1:79" s="4" customFormat="1" ht="12.95" customHeight="1" x14ac:dyDescent="0.2">
      <c r="A118" s="5" t="s">
        <v>24</v>
      </c>
      <c r="B118" s="9" t="s">
        <v>12</v>
      </c>
      <c r="C118" s="5" t="s">
        <v>462</v>
      </c>
      <c r="D118" s="8" t="s">
        <v>463</v>
      </c>
      <c r="E118" s="8" t="s">
        <v>462</v>
      </c>
      <c r="F118" s="8" t="s">
        <v>463</v>
      </c>
      <c r="G118" s="5" t="s">
        <v>29</v>
      </c>
      <c r="H118" s="11" t="s">
        <v>26</v>
      </c>
      <c r="I118" s="11"/>
      <c r="J118" s="6" t="s">
        <v>464</v>
      </c>
      <c r="K118" s="6" t="s">
        <v>465</v>
      </c>
      <c r="L118" s="6" t="s">
        <v>466</v>
      </c>
      <c r="M118" s="33"/>
      <c r="N118" s="7"/>
      <c r="O118" s="2"/>
      <c r="P118" s="2"/>
      <c r="Q118" s="2"/>
      <c r="R118" s="2">
        <v>125</v>
      </c>
      <c r="S118" s="2"/>
      <c r="T118" s="2"/>
      <c r="U118" s="2"/>
      <c r="V118" s="2"/>
      <c r="W118" s="2"/>
      <c r="X118" s="2"/>
      <c r="Y118" s="2"/>
      <c r="Z118" s="32">
        <f t="shared" si="6"/>
        <v>125</v>
      </c>
      <c r="AA118" s="2">
        <v>0</v>
      </c>
      <c r="AB118" s="2"/>
      <c r="AC118" s="2"/>
      <c r="AD118" s="2"/>
      <c r="AE118" s="2"/>
      <c r="AF118" s="2"/>
      <c r="AG118" s="2"/>
      <c r="AH118" s="2"/>
      <c r="AI118" s="2"/>
      <c r="AJ118" s="2"/>
      <c r="AK118" s="2"/>
      <c r="AL118" s="2"/>
      <c r="AM118" s="3">
        <f t="shared" si="7"/>
        <v>0</v>
      </c>
      <c r="AN118" s="2" t="s">
        <v>467</v>
      </c>
      <c r="AO118" s="2"/>
      <c r="AP118" s="2"/>
      <c r="AQ118" s="2"/>
      <c r="AR118" s="2"/>
      <c r="AS118" s="2"/>
      <c r="AT118" s="2"/>
      <c r="AU118" s="2"/>
      <c r="AV118" s="2"/>
      <c r="AW118" s="2"/>
      <c r="AX118" s="2"/>
      <c r="AY118" s="2"/>
      <c r="AZ118" s="3">
        <f t="shared" si="8"/>
        <v>0</v>
      </c>
      <c r="BA118" s="2"/>
      <c r="BB118" s="2"/>
      <c r="BC118" s="2"/>
      <c r="BD118" s="2"/>
      <c r="BE118" s="2"/>
      <c r="BF118" s="2"/>
      <c r="BG118" s="2"/>
      <c r="BH118" s="2"/>
      <c r="BI118" s="2"/>
      <c r="BJ118" s="2"/>
      <c r="BK118" s="2"/>
      <c r="BL118" s="2"/>
      <c r="BM118" s="3">
        <f t="shared" si="9"/>
        <v>0</v>
      </c>
      <c r="BN118" s="2"/>
      <c r="BO118" s="2"/>
      <c r="BP118" s="2"/>
      <c r="BQ118" s="2"/>
      <c r="BR118" s="2"/>
      <c r="BS118" s="2"/>
      <c r="BT118" s="2"/>
      <c r="BU118" s="2"/>
      <c r="BV118" s="2"/>
      <c r="BW118" s="2"/>
      <c r="BX118" s="2"/>
      <c r="BY118" s="2"/>
      <c r="BZ118" s="3">
        <f t="shared" si="10"/>
        <v>0</v>
      </c>
      <c r="CA118" s="30">
        <f t="shared" si="11"/>
        <v>125</v>
      </c>
    </row>
    <row r="119" spans="1:79" s="4" customFormat="1" ht="12.95" customHeight="1" x14ac:dyDescent="0.2">
      <c r="A119" s="5" t="s">
        <v>24</v>
      </c>
      <c r="B119" s="9" t="s">
        <v>12</v>
      </c>
      <c r="C119" s="5" t="s">
        <v>28</v>
      </c>
      <c r="D119" s="8" t="s">
        <v>237</v>
      </c>
      <c r="E119" s="8" t="s">
        <v>28</v>
      </c>
      <c r="F119" s="8" t="s">
        <v>237</v>
      </c>
      <c r="G119" s="5" t="s">
        <v>202</v>
      </c>
      <c r="H119" s="11" t="s">
        <v>26</v>
      </c>
      <c r="I119" s="11"/>
      <c r="J119" s="6" t="s">
        <v>238</v>
      </c>
      <c r="K119" s="6" t="s">
        <v>239</v>
      </c>
      <c r="L119" s="6" t="s">
        <v>240</v>
      </c>
      <c r="M119" s="33"/>
      <c r="N119" s="7"/>
      <c r="O119" s="2"/>
      <c r="P119" s="2"/>
      <c r="Q119" s="2"/>
      <c r="R119" s="2"/>
      <c r="S119" s="2"/>
      <c r="T119" s="2"/>
      <c r="U119" s="2"/>
      <c r="V119" s="2"/>
      <c r="W119" s="2"/>
      <c r="X119" s="2"/>
      <c r="Y119" s="2">
        <v>60</v>
      </c>
      <c r="Z119" s="32">
        <f t="shared" ref="Z119:Z182" si="12">SUM(N119:Y119)</f>
        <v>60</v>
      </c>
      <c r="AA119" s="2"/>
      <c r="AB119" s="2"/>
      <c r="AC119" s="2"/>
      <c r="AD119" s="2"/>
      <c r="AE119" s="2"/>
      <c r="AF119" s="2"/>
      <c r="AG119" s="2"/>
      <c r="AH119" s="2"/>
      <c r="AI119" s="2"/>
      <c r="AJ119" s="2"/>
      <c r="AK119" s="2"/>
      <c r="AL119" s="2"/>
      <c r="AM119" s="3">
        <f t="shared" ref="AM119:AM182" si="13">SUM(AA119:AL119)</f>
        <v>0</v>
      </c>
      <c r="AN119" s="2"/>
      <c r="AO119" s="2"/>
      <c r="AP119" s="2"/>
      <c r="AQ119" s="2"/>
      <c r="AR119" s="2"/>
      <c r="AS119" s="2"/>
      <c r="AT119" s="2"/>
      <c r="AU119" s="2"/>
      <c r="AV119" s="2"/>
      <c r="AW119" s="2"/>
      <c r="AX119" s="2"/>
      <c r="AY119" s="2"/>
      <c r="AZ119" s="3">
        <f t="shared" ref="AZ119:AZ182" si="14">SUM(AN119:AY119)</f>
        <v>0</v>
      </c>
      <c r="BA119" s="2"/>
      <c r="BB119" s="2"/>
      <c r="BC119" s="2"/>
      <c r="BD119" s="2"/>
      <c r="BE119" s="2"/>
      <c r="BF119" s="2"/>
      <c r="BG119" s="2"/>
      <c r="BH119" s="2"/>
      <c r="BI119" s="2"/>
      <c r="BJ119" s="2"/>
      <c r="BK119" s="2"/>
      <c r="BL119" s="2"/>
      <c r="BM119" s="3">
        <f t="shared" ref="BM119:BM182" si="15">SUM(BA119:BL119)</f>
        <v>0</v>
      </c>
      <c r="BN119" s="2"/>
      <c r="BO119" s="2"/>
      <c r="BP119" s="2"/>
      <c r="BQ119" s="2"/>
      <c r="BR119" s="2"/>
      <c r="BS119" s="2"/>
      <c r="BT119" s="2"/>
      <c r="BU119" s="2"/>
      <c r="BV119" s="2"/>
      <c r="BW119" s="2"/>
      <c r="BX119" s="2"/>
      <c r="BY119" s="2"/>
      <c r="BZ119" s="3">
        <f t="shared" ref="BZ119:BZ182" si="16">SUM(BN119:BY119)</f>
        <v>0</v>
      </c>
      <c r="CA119" s="30">
        <f t="shared" si="11"/>
        <v>60</v>
      </c>
    </row>
    <row r="120" spans="1:79" s="4" customFormat="1" ht="12.75" customHeight="1" x14ac:dyDescent="0.2">
      <c r="A120" s="5" t="s">
        <v>24</v>
      </c>
      <c r="B120" s="9" t="s">
        <v>12</v>
      </c>
      <c r="C120" s="5" t="s">
        <v>445</v>
      </c>
      <c r="D120" s="8" t="s">
        <v>446</v>
      </c>
      <c r="E120" s="8" t="s">
        <v>445</v>
      </c>
      <c r="F120" s="8" t="s">
        <v>446</v>
      </c>
      <c r="G120" s="5" t="s">
        <v>29</v>
      </c>
      <c r="H120" s="11" t="s">
        <v>26</v>
      </c>
      <c r="I120" s="11"/>
      <c r="J120" s="6" t="s">
        <v>450</v>
      </c>
      <c r="K120" s="6" t="s">
        <v>451</v>
      </c>
      <c r="L120" s="6" t="s">
        <v>449</v>
      </c>
      <c r="M120" s="33"/>
      <c r="N120" s="7"/>
      <c r="O120" s="2"/>
      <c r="P120" s="2"/>
      <c r="Q120" s="2"/>
      <c r="R120" s="2">
        <v>50</v>
      </c>
      <c r="S120" s="2"/>
      <c r="T120" s="2"/>
      <c r="U120" s="2"/>
      <c r="V120" s="2"/>
      <c r="W120" s="2"/>
      <c r="X120" s="2"/>
      <c r="Y120" s="2"/>
      <c r="Z120" s="32">
        <f t="shared" si="12"/>
        <v>50</v>
      </c>
      <c r="AA120" s="2"/>
      <c r="AB120" s="2"/>
      <c r="AC120" s="2"/>
      <c r="AD120" s="2"/>
      <c r="AE120" s="2"/>
      <c r="AF120" s="2"/>
      <c r="AG120" s="2"/>
      <c r="AH120" s="2"/>
      <c r="AI120" s="2"/>
      <c r="AJ120" s="2"/>
      <c r="AK120" s="2"/>
      <c r="AL120" s="2"/>
      <c r="AM120" s="3">
        <f t="shared" si="13"/>
        <v>0</v>
      </c>
      <c r="AN120" s="2"/>
      <c r="AO120" s="2"/>
      <c r="AP120" s="2"/>
      <c r="AQ120" s="2"/>
      <c r="AR120" s="2"/>
      <c r="AS120" s="2"/>
      <c r="AT120" s="2"/>
      <c r="AU120" s="2"/>
      <c r="AV120" s="2"/>
      <c r="AW120" s="2"/>
      <c r="AX120" s="2"/>
      <c r="AY120" s="2"/>
      <c r="AZ120" s="3">
        <f t="shared" si="14"/>
        <v>0</v>
      </c>
      <c r="BA120" s="2"/>
      <c r="BB120" s="2"/>
      <c r="BC120" s="2"/>
      <c r="BD120" s="2"/>
      <c r="BE120" s="2"/>
      <c r="BF120" s="2"/>
      <c r="BG120" s="2"/>
      <c r="BH120" s="2"/>
      <c r="BI120" s="2"/>
      <c r="BJ120" s="2"/>
      <c r="BK120" s="2"/>
      <c r="BL120" s="2"/>
      <c r="BM120" s="3">
        <f t="shared" si="15"/>
        <v>0</v>
      </c>
      <c r="BN120" s="2"/>
      <c r="BO120" s="2"/>
      <c r="BP120" s="2"/>
      <c r="BQ120" s="2"/>
      <c r="BR120" s="2"/>
      <c r="BS120" s="2"/>
      <c r="BT120" s="2"/>
      <c r="BU120" s="2"/>
      <c r="BV120" s="2"/>
      <c r="BW120" s="2"/>
      <c r="BX120" s="2"/>
      <c r="BY120" s="2"/>
      <c r="BZ120" s="3">
        <f t="shared" si="16"/>
        <v>0</v>
      </c>
      <c r="CA120" s="30">
        <f t="shared" si="11"/>
        <v>50</v>
      </c>
    </row>
    <row r="121" spans="1:79" s="4" customFormat="1" ht="12.95" customHeight="1" x14ac:dyDescent="0.2">
      <c r="A121" s="5" t="s">
        <v>24</v>
      </c>
      <c r="B121" s="9" t="s">
        <v>12</v>
      </c>
      <c r="C121" s="5" t="s">
        <v>462</v>
      </c>
      <c r="D121" s="8" t="s">
        <v>463</v>
      </c>
      <c r="E121" s="8" t="s">
        <v>462</v>
      </c>
      <c r="F121" s="8" t="s">
        <v>463</v>
      </c>
      <c r="G121" s="5" t="s">
        <v>29</v>
      </c>
      <c r="H121" s="11" t="s">
        <v>26</v>
      </c>
      <c r="I121" s="11"/>
      <c r="J121" s="6" t="s">
        <v>468</v>
      </c>
      <c r="K121" s="6" t="s">
        <v>469</v>
      </c>
      <c r="L121" s="6" t="s">
        <v>470</v>
      </c>
      <c r="M121" s="33"/>
      <c r="N121" s="7"/>
      <c r="O121" s="2"/>
      <c r="P121" s="2"/>
      <c r="Q121" s="2"/>
      <c r="R121" s="2">
        <v>48</v>
      </c>
      <c r="S121" s="2"/>
      <c r="T121" s="2"/>
      <c r="U121" s="2"/>
      <c r="V121" s="2"/>
      <c r="W121" s="2"/>
      <c r="X121" s="2"/>
      <c r="Y121" s="2"/>
      <c r="Z121" s="32">
        <f t="shared" si="12"/>
        <v>48</v>
      </c>
      <c r="AA121" s="2">
        <v>0</v>
      </c>
      <c r="AB121" s="2"/>
      <c r="AC121" s="2"/>
      <c r="AD121" s="2"/>
      <c r="AE121" s="2"/>
      <c r="AF121" s="2"/>
      <c r="AG121" s="2"/>
      <c r="AH121" s="2"/>
      <c r="AI121" s="2"/>
      <c r="AJ121" s="2"/>
      <c r="AK121" s="2"/>
      <c r="AL121" s="2"/>
      <c r="AM121" s="3">
        <f t="shared" si="13"/>
        <v>0</v>
      </c>
      <c r="AN121" s="2" t="s">
        <v>467</v>
      </c>
      <c r="AO121" s="2"/>
      <c r="AP121" s="2"/>
      <c r="AQ121" s="2"/>
      <c r="AR121" s="2"/>
      <c r="AS121" s="2"/>
      <c r="AT121" s="2"/>
      <c r="AU121" s="2"/>
      <c r="AV121" s="2"/>
      <c r="AW121" s="2"/>
      <c r="AX121" s="2"/>
      <c r="AY121" s="2"/>
      <c r="AZ121" s="3">
        <f t="shared" si="14"/>
        <v>0</v>
      </c>
      <c r="BA121" s="2"/>
      <c r="BB121" s="2"/>
      <c r="BC121" s="2"/>
      <c r="BD121" s="2"/>
      <c r="BE121" s="2"/>
      <c r="BF121" s="2"/>
      <c r="BG121" s="2"/>
      <c r="BH121" s="2"/>
      <c r="BI121" s="2"/>
      <c r="BJ121" s="2"/>
      <c r="BK121" s="2"/>
      <c r="BL121" s="2"/>
      <c r="BM121" s="3">
        <f t="shared" si="15"/>
        <v>0</v>
      </c>
      <c r="BN121" s="2"/>
      <c r="BO121" s="2"/>
      <c r="BP121" s="2"/>
      <c r="BQ121" s="2"/>
      <c r="BR121" s="2"/>
      <c r="BS121" s="2"/>
      <c r="BT121" s="2"/>
      <c r="BU121" s="2"/>
      <c r="BV121" s="2"/>
      <c r="BW121" s="2"/>
      <c r="BX121" s="2"/>
      <c r="BY121" s="2"/>
      <c r="BZ121" s="3">
        <f t="shared" si="16"/>
        <v>0</v>
      </c>
      <c r="CA121" s="30">
        <f t="shared" si="11"/>
        <v>48</v>
      </c>
    </row>
    <row r="122" spans="1:79" s="4" customFormat="1" ht="12.95" customHeight="1" x14ac:dyDescent="0.2">
      <c r="A122" s="5" t="s">
        <v>24</v>
      </c>
      <c r="B122" s="9" t="s">
        <v>12</v>
      </c>
      <c r="C122" s="5" t="s">
        <v>28</v>
      </c>
      <c r="D122" s="8" t="s">
        <v>203</v>
      </c>
      <c r="E122" s="8" t="s">
        <v>28</v>
      </c>
      <c r="F122" s="8" t="s">
        <v>203</v>
      </c>
      <c r="G122" s="5" t="s">
        <v>202</v>
      </c>
      <c r="H122" s="11" t="s">
        <v>26</v>
      </c>
      <c r="I122" s="11"/>
      <c r="J122" s="6" t="s">
        <v>211</v>
      </c>
      <c r="K122" s="6" t="s">
        <v>212</v>
      </c>
      <c r="L122" s="6" t="s">
        <v>210</v>
      </c>
      <c r="M122" s="33"/>
      <c r="N122" s="7"/>
      <c r="O122" s="2"/>
      <c r="P122" s="2"/>
      <c r="Q122" s="2"/>
      <c r="R122" s="2"/>
      <c r="S122" s="2"/>
      <c r="T122" s="2"/>
      <c r="U122" s="2"/>
      <c r="V122" s="2"/>
      <c r="W122" s="2"/>
      <c r="X122" s="2"/>
      <c r="Y122" s="2"/>
      <c r="Z122" s="32">
        <f t="shared" si="12"/>
        <v>0</v>
      </c>
      <c r="AA122" s="2"/>
      <c r="AB122" s="2"/>
      <c r="AC122" s="2"/>
      <c r="AD122" s="2"/>
      <c r="AE122" s="2"/>
      <c r="AF122" s="2"/>
      <c r="AG122" s="2"/>
      <c r="AH122" s="2"/>
      <c r="AI122" s="2"/>
      <c r="AJ122" s="2"/>
      <c r="AK122" s="2"/>
      <c r="AL122" s="2">
        <v>33</v>
      </c>
      <c r="AM122" s="3">
        <f t="shared" si="13"/>
        <v>33</v>
      </c>
      <c r="AN122" s="2"/>
      <c r="AO122" s="2"/>
      <c r="AP122" s="2"/>
      <c r="AQ122" s="2"/>
      <c r="AR122" s="2"/>
      <c r="AS122" s="2"/>
      <c r="AT122" s="2"/>
      <c r="AU122" s="2"/>
      <c r="AV122" s="2"/>
      <c r="AW122" s="2"/>
      <c r="AX122" s="2"/>
      <c r="AY122" s="2"/>
      <c r="AZ122" s="3">
        <f t="shared" si="14"/>
        <v>0</v>
      </c>
      <c r="BA122" s="2"/>
      <c r="BB122" s="2"/>
      <c r="BC122" s="2"/>
      <c r="BD122" s="2"/>
      <c r="BE122" s="2"/>
      <c r="BF122" s="2"/>
      <c r="BG122" s="2"/>
      <c r="BH122" s="2"/>
      <c r="BI122" s="2"/>
      <c r="BJ122" s="2"/>
      <c r="BK122" s="2"/>
      <c r="BL122" s="2"/>
      <c r="BM122" s="3">
        <f t="shared" si="15"/>
        <v>0</v>
      </c>
      <c r="BN122" s="2"/>
      <c r="BO122" s="2"/>
      <c r="BP122" s="2"/>
      <c r="BQ122" s="2"/>
      <c r="BR122" s="2"/>
      <c r="BS122" s="2"/>
      <c r="BT122" s="2"/>
      <c r="BU122" s="2"/>
      <c r="BV122" s="2"/>
      <c r="BW122" s="2"/>
      <c r="BX122" s="2"/>
      <c r="BY122" s="2"/>
      <c r="BZ122" s="3">
        <f t="shared" si="16"/>
        <v>0</v>
      </c>
      <c r="CA122" s="30">
        <f t="shared" si="11"/>
        <v>33</v>
      </c>
    </row>
    <row r="123" spans="1:79" s="4" customFormat="1" ht="12.95" customHeight="1" x14ac:dyDescent="0.2">
      <c r="A123" s="5" t="s">
        <v>24</v>
      </c>
      <c r="B123" s="9" t="s">
        <v>12</v>
      </c>
      <c r="C123" s="5" t="s">
        <v>28</v>
      </c>
      <c r="D123" s="8" t="s">
        <v>207</v>
      </c>
      <c r="E123" s="8" t="s">
        <v>28</v>
      </c>
      <c r="F123" s="8" t="s">
        <v>207</v>
      </c>
      <c r="G123" s="5" t="s">
        <v>202</v>
      </c>
      <c r="H123" s="11" t="s">
        <v>26</v>
      </c>
      <c r="I123" s="11"/>
      <c r="J123" s="6" t="s">
        <v>208</v>
      </c>
      <c r="K123" s="6" t="s">
        <v>209</v>
      </c>
      <c r="L123" s="6" t="s">
        <v>210</v>
      </c>
      <c r="M123" s="33"/>
      <c r="N123" s="7"/>
      <c r="O123" s="2"/>
      <c r="P123" s="2"/>
      <c r="Q123" s="2"/>
      <c r="R123" s="2"/>
      <c r="S123" s="2"/>
      <c r="T123" s="2"/>
      <c r="U123" s="2"/>
      <c r="V123" s="2"/>
      <c r="W123" s="2"/>
      <c r="X123" s="2"/>
      <c r="Y123" s="2"/>
      <c r="Z123" s="32">
        <f t="shared" si="12"/>
        <v>0</v>
      </c>
      <c r="AA123" s="2"/>
      <c r="AB123" s="2"/>
      <c r="AC123" s="2"/>
      <c r="AD123" s="2"/>
      <c r="AE123" s="2"/>
      <c r="AF123" s="2"/>
      <c r="AG123" s="2"/>
      <c r="AH123" s="2"/>
      <c r="AI123" s="2"/>
      <c r="AJ123" s="2"/>
      <c r="AK123" s="2"/>
      <c r="AL123" s="2"/>
      <c r="AM123" s="3">
        <f t="shared" si="13"/>
        <v>0</v>
      </c>
      <c r="AN123" s="2"/>
      <c r="AO123" s="2"/>
      <c r="AP123" s="2"/>
      <c r="AQ123" s="2"/>
      <c r="AR123" s="2"/>
      <c r="AS123" s="2"/>
      <c r="AT123" s="2"/>
      <c r="AU123" s="2"/>
      <c r="AV123" s="2"/>
      <c r="AW123" s="2"/>
      <c r="AX123" s="2"/>
      <c r="AY123" s="2">
        <v>30</v>
      </c>
      <c r="AZ123" s="3">
        <f t="shared" si="14"/>
        <v>30</v>
      </c>
      <c r="BA123" s="2"/>
      <c r="BB123" s="2"/>
      <c r="BC123" s="2"/>
      <c r="BD123" s="2"/>
      <c r="BE123" s="2"/>
      <c r="BF123" s="2"/>
      <c r="BG123" s="2"/>
      <c r="BH123" s="2"/>
      <c r="BI123" s="2"/>
      <c r="BJ123" s="2"/>
      <c r="BK123" s="2"/>
      <c r="BL123" s="2"/>
      <c r="BM123" s="3">
        <f t="shared" si="15"/>
        <v>0</v>
      </c>
      <c r="BN123" s="2"/>
      <c r="BO123" s="2"/>
      <c r="BP123" s="2"/>
      <c r="BQ123" s="2"/>
      <c r="BR123" s="2"/>
      <c r="BS123" s="2"/>
      <c r="BT123" s="2"/>
      <c r="BU123" s="2"/>
      <c r="BV123" s="2"/>
      <c r="BW123" s="2"/>
      <c r="BX123" s="2"/>
      <c r="BY123" s="2"/>
      <c r="BZ123" s="3">
        <f t="shared" si="16"/>
        <v>0</v>
      </c>
      <c r="CA123" s="30">
        <f t="shared" si="11"/>
        <v>30</v>
      </c>
    </row>
    <row r="124" spans="1:79" s="4" customFormat="1" ht="12.95" customHeight="1" x14ac:dyDescent="0.2">
      <c r="A124" s="5" t="s">
        <v>24</v>
      </c>
      <c r="B124" s="9" t="s">
        <v>12</v>
      </c>
      <c r="C124" s="5" t="s">
        <v>28</v>
      </c>
      <c r="D124" s="8" t="s">
        <v>229</v>
      </c>
      <c r="E124" s="8" t="s">
        <v>28</v>
      </c>
      <c r="F124" s="8" t="s">
        <v>229</v>
      </c>
      <c r="G124" s="5" t="s">
        <v>202</v>
      </c>
      <c r="H124" s="11" t="s">
        <v>26</v>
      </c>
      <c r="I124" s="11"/>
      <c r="J124" s="6" t="s">
        <v>230</v>
      </c>
      <c r="K124" s="6" t="s">
        <v>231</v>
      </c>
      <c r="L124" s="6" t="s">
        <v>210</v>
      </c>
      <c r="M124" s="33"/>
      <c r="N124" s="7"/>
      <c r="O124" s="2"/>
      <c r="P124" s="2"/>
      <c r="Q124" s="2"/>
      <c r="R124" s="2"/>
      <c r="S124" s="2"/>
      <c r="T124" s="2"/>
      <c r="U124" s="2"/>
      <c r="V124" s="2"/>
      <c r="W124" s="2"/>
      <c r="X124" s="2"/>
      <c r="Y124" s="2"/>
      <c r="Z124" s="32">
        <f t="shared" si="12"/>
        <v>0</v>
      </c>
      <c r="AA124" s="2"/>
      <c r="AB124" s="2"/>
      <c r="AC124" s="2"/>
      <c r="AD124" s="2"/>
      <c r="AE124" s="2"/>
      <c r="AF124" s="2"/>
      <c r="AG124" s="2"/>
      <c r="AH124" s="2"/>
      <c r="AI124" s="2"/>
      <c r="AJ124" s="2"/>
      <c r="AK124" s="2"/>
      <c r="AL124" s="2">
        <v>10</v>
      </c>
      <c r="AM124" s="3">
        <f t="shared" si="13"/>
        <v>10</v>
      </c>
      <c r="AN124" s="2"/>
      <c r="AO124" s="2"/>
      <c r="AP124" s="2"/>
      <c r="AQ124" s="2"/>
      <c r="AR124" s="2"/>
      <c r="AS124" s="2"/>
      <c r="AT124" s="2"/>
      <c r="AU124" s="2"/>
      <c r="AV124" s="2"/>
      <c r="AW124" s="2"/>
      <c r="AX124" s="2"/>
      <c r="AY124" s="2"/>
      <c r="AZ124" s="3">
        <f t="shared" si="14"/>
        <v>0</v>
      </c>
      <c r="BA124" s="2"/>
      <c r="BB124" s="2"/>
      <c r="BC124" s="2"/>
      <c r="BD124" s="2"/>
      <c r="BE124" s="2"/>
      <c r="BF124" s="2"/>
      <c r="BG124" s="2"/>
      <c r="BH124" s="2"/>
      <c r="BI124" s="2"/>
      <c r="BJ124" s="2"/>
      <c r="BK124" s="2"/>
      <c r="BL124" s="2">
        <v>10</v>
      </c>
      <c r="BM124" s="3">
        <f t="shared" si="15"/>
        <v>10</v>
      </c>
      <c r="BN124" s="2"/>
      <c r="BO124" s="2"/>
      <c r="BP124" s="2"/>
      <c r="BQ124" s="2"/>
      <c r="BR124" s="2"/>
      <c r="BS124" s="2"/>
      <c r="BT124" s="2"/>
      <c r="BU124" s="2"/>
      <c r="BV124" s="2"/>
      <c r="BW124" s="2"/>
      <c r="BX124" s="2"/>
      <c r="BY124" s="2"/>
      <c r="BZ124" s="3">
        <f t="shared" si="16"/>
        <v>0</v>
      </c>
      <c r="CA124" s="30">
        <f t="shared" si="11"/>
        <v>20</v>
      </c>
    </row>
    <row r="125" spans="1:79" s="4" customFormat="1" ht="12.95" customHeight="1" x14ac:dyDescent="0.2">
      <c r="A125" s="5" t="s">
        <v>24</v>
      </c>
      <c r="B125" s="9" t="s">
        <v>12</v>
      </c>
      <c r="C125" s="5" t="s">
        <v>445</v>
      </c>
      <c r="D125" s="8" t="s">
        <v>446</v>
      </c>
      <c r="E125" s="8" t="s">
        <v>445</v>
      </c>
      <c r="F125" s="8" t="s">
        <v>446</v>
      </c>
      <c r="G125" s="5" t="s">
        <v>29</v>
      </c>
      <c r="H125" s="11" t="s">
        <v>26</v>
      </c>
      <c r="I125" s="11"/>
      <c r="J125" s="6" t="s">
        <v>447</v>
      </c>
      <c r="K125" s="6" t="s">
        <v>448</v>
      </c>
      <c r="L125" s="6" t="s">
        <v>449</v>
      </c>
      <c r="M125" s="33"/>
      <c r="N125" s="7"/>
      <c r="O125" s="2"/>
      <c r="P125" s="2"/>
      <c r="Q125" s="2"/>
      <c r="R125" s="2"/>
      <c r="S125" s="2"/>
      <c r="T125" s="2">
        <v>15</v>
      </c>
      <c r="U125" s="2"/>
      <c r="V125" s="2"/>
      <c r="W125" s="2"/>
      <c r="X125" s="2"/>
      <c r="Y125" s="2"/>
      <c r="Z125" s="32">
        <f t="shared" si="12"/>
        <v>15</v>
      </c>
      <c r="AA125" s="2"/>
      <c r="AB125" s="2"/>
      <c r="AC125" s="2"/>
      <c r="AD125" s="2"/>
      <c r="AE125" s="2"/>
      <c r="AF125" s="2"/>
      <c r="AG125" s="2"/>
      <c r="AH125" s="2"/>
      <c r="AI125" s="2"/>
      <c r="AJ125" s="2"/>
      <c r="AK125" s="2"/>
      <c r="AL125" s="2"/>
      <c r="AM125" s="3">
        <f t="shared" si="13"/>
        <v>0</v>
      </c>
      <c r="AN125" s="2"/>
      <c r="AO125" s="2"/>
      <c r="AP125" s="2"/>
      <c r="AQ125" s="2"/>
      <c r="AR125" s="2"/>
      <c r="AS125" s="2"/>
      <c r="AT125" s="2"/>
      <c r="AU125" s="2"/>
      <c r="AV125" s="2"/>
      <c r="AW125" s="2"/>
      <c r="AX125" s="2"/>
      <c r="AY125" s="2"/>
      <c r="AZ125" s="3">
        <f t="shared" si="14"/>
        <v>0</v>
      </c>
      <c r="BA125" s="2"/>
      <c r="BB125" s="2"/>
      <c r="BC125" s="2"/>
      <c r="BD125" s="2"/>
      <c r="BE125" s="2"/>
      <c r="BF125" s="2"/>
      <c r="BG125" s="2"/>
      <c r="BH125" s="2"/>
      <c r="BI125" s="2"/>
      <c r="BJ125" s="2"/>
      <c r="BK125" s="2"/>
      <c r="BL125" s="2"/>
      <c r="BM125" s="3">
        <f t="shared" si="15"/>
        <v>0</v>
      </c>
      <c r="BN125" s="2"/>
      <c r="BO125" s="2"/>
      <c r="BP125" s="2"/>
      <c r="BQ125" s="2"/>
      <c r="BR125" s="2"/>
      <c r="BS125" s="2"/>
      <c r="BT125" s="2"/>
      <c r="BU125" s="2"/>
      <c r="BV125" s="2"/>
      <c r="BW125" s="2"/>
      <c r="BX125" s="2"/>
      <c r="BY125" s="2"/>
      <c r="BZ125" s="3">
        <f t="shared" si="16"/>
        <v>0</v>
      </c>
      <c r="CA125" s="30">
        <f t="shared" si="11"/>
        <v>15</v>
      </c>
    </row>
    <row r="126" spans="1:79" s="4" customFormat="1" ht="12.95" customHeight="1" x14ac:dyDescent="0.2">
      <c r="A126" s="5" t="s">
        <v>24</v>
      </c>
      <c r="B126" s="9" t="s">
        <v>12</v>
      </c>
      <c r="C126" s="5" t="s">
        <v>456</v>
      </c>
      <c r="D126" s="8" t="s">
        <v>457</v>
      </c>
      <c r="E126" s="8" t="s">
        <v>456</v>
      </c>
      <c r="F126" s="8" t="s">
        <v>457</v>
      </c>
      <c r="G126" s="5" t="s">
        <v>29</v>
      </c>
      <c r="H126" s="11" t="s">
        <v>26</v>
      </c>
      <c r="I126" s="11"/>
      <c r="J126" s="6" t="s">
        <v>498</v>
      </c>
      <c r="K126" s="6" t="s">
        <v>499</v>
      </c>
      <c r="L126" s="6" t="s">
        <v>500</v>
      </c>
      <c r="M126" s="33"/>
      <c r="N126" s="7"/>
      <c r="O126" s="2"/>
      <c r="P126" s="2"/>
      <c r="Q126" s="2"/>
      <c r="R126" s="2"/>
      <c r="S126" s="2"/>
      <c r="T126" s="2">
        <v>10</v>
      </c>
      <c r="U126" s="2"/>
      <c r="V126" s="2"/>
      <c r="W126" s="2"/>
      <c r="X126" s="2"/>
      <c r="Y126" s="2"/>
      <c r="Z126" s="32">
        <f t="shared" si="12"/>
        <v>10</v>
      </c>
      <c r="AA126" s="2"/>
      <c r="AB126" s="2"/>
      <c r="AC126" s="2"/>
      <c r="AD126" s="2"/>
      <c r="AE126" s="2"/>
      <c r="AF126" s="2"/>
      <c r="AG126" s="2"/>
      <c r="AH126" s="2"/>
      <c r="AI126" s="2"/>
      <c r="AJ126" s="2"/>
      <c r="AK126" s="2"/>
      <c r="AL126" s="2"/>
      <c r="AM126" s="3">
        <f t="shared" si="13"/>
        <v>0</v>
      </c>
      <c r="AN126" s="2"/>
      <c r="AO126" s="2"/>
      <c r="AP126" s="2"/>
      <c r="AQ126" s="2"/>
      <c r="AR126" s="2"/>
      <c r="AS126" s="2"/>
      <c r="AT126" s="2"/>
      <c r="AU126" s="2"/>
      <c r="AV126" s="2"/>
      <c r="AW126" s="2"/>
      <c r="AX126" s="2"/>
      <c r="AY126" s="2"/>
      <c r="AZ126" s="3">
        <f t="shared" si="14"/>
        <v>0</v>
      </c>
      <c r="BA126" s="2"/>
      <c r="BB126" s="2"/>
      <c r="BC126" s="2"/>
      <c r="BD126" s="2"/>
      <c r="BE126" s="2"/>
      <c r="BF126" s="2"/>
      <c r="BG126" s="2"/>
      <c r="BH126" s="2"/>
      <c r="BI126" s="2"/>
      <c r="BJ126" s="2"/>
      <c r="BK126" s="2"/>
      <c r="BL126" s="2"/>
      <c r="BM126" s="3">
        <f t="shared" si="15"/>
        <v>0</v>
      </c>
      <c r="BN126" s="2"/>
      <c r="BO126" s="2"/>
      <c r="BP126" s="2"/>
      <c r="BQ126" s="2"/>
      <c r="BR126" s="2"/>
      <c r="BS126" s="2"/>
      <c r="BT126" s="2"/>
      <c r="BU126" s="2"/>
      <c r="BV126" s="2"/>
      <c r="BW126" s="2"/>
      <c r="BX126" s="2"/>
      <c r="BY126" s="2"/>
      <c r="BZ126" s="3">
        <f t="shared" si="16"/>
        <v>0</v>
      </c>
      <c r="CA126" s="30">
        <f t="shared" si="11"/>
        <v>10</v>
      </c>
    </row>
    <row r="127" spans="1:79" s="4" customFormat="1" ht="12.95" customHeight="1" x14ac:dyDescent="0.2">
      <c r="A127" s="5" t="s">
        <v>24</v>
      </c>
      <c r="B127" s="9" t="s">
        <v>12</v>
      </c>
      <c r="C127" s="5" t="s">
        <v>28</v>
      </c>
      <c r="D127" s="8" t="s">
        <v>203</v>
      </c>
      <c r="E127" s="8" t="s">
        <v>28</v>
      </c>
      <c r="F127" s="8" t="s">
        <v>203</v>
      </c>
      <c r="G127" s="5" t="s">
        <v>202</v>
      </c>
      <c r="H127" s="11" t="s">
        <v>26</v>
      </c>
      <c r="I127" s="11"/>
      <c r="J127" s="6" t="s">
        <v>213</v>
      </c>
      <c r="K127" s="6" t="s">
        <v>212</v>
      </c>
      <c r="L127" s="6" t="s">
        <v>210</v>
      </c>
      <c r="M127" s="33"/>
      <c r="N127" s="7"/>
      <c r="O127" s="2"/>
      <c r="P127" s="2"/>
      <c r="Q127" s="2"/>
      <c r="R127" s="2"/>
      <c r="S127" s="2"/>
      <c r="T127" s="2"/>
      <c r="U127" s="2"/>
      <c r="V127" s="2"/>
      <c r="W127" s="2"/>
      <c r="X127" s="2"/>
      <c r="Y127" s="2">
        <v>8</v>
      </c>
      <c r="Z127" s="32">
        <f t="shared" si="12"/>
        <v>8</v>
      </c>
      <c r="AA127" s="2"/>
      <c r="AB127" s="2"/>
      <c r="AC127" s="2"/>
      <c r="AD127" s="2"/>
      <c r="AE127" s="2"/>
      <c r="AF127" s="2"/>
      <c r="AG127" s="2"/>
      <c r="AH127" s="2"/>
      <c r="AI127" s="2"/>
      <c r="AJ127" s="2"/>
      <c r="AK127" s="2"/>
      <c r="AL127" s="2"/>
      <c r="AM127" s="3">
        <f t="shared" si="13"/>
        <v>0</v>
      </c>
      <c r="AN127" s="2"/>
      <c r="AO127" s="2"/>
      <c r="AP127" s="2"/>
      <c r="AQ127" s="2"/>
      <c r="AR127" s="2"/>
      <c r="AS127" s="2"/>
      <c r="AT127" s="2"/>
      <c r="AU127" s="2"/>
      <c r="AV127" s="2"/>
      <c r="AW127" s="2"/>
      <c r="AX127" s="2"/>
      <c r="AY127" s="2"/>
      <c r="AZ127" s="3">
        <f t="shared" si="14"/>
        <v>0</v>
      </c>
      <c r="BA127" s="2"/>
      <c r="BB127" s="2"/>
      <c r="BC127" s="2"/>
      <c r="BD127" s="2"/>
      <c r="BE127" s="2"/>
      <c r="BF127" s="2"/>
      <c r="BG127" s="2"/>
      <c r="BH127" s="2"/>
      <c r="BI127" s="2"/>
      <c r="BJ127" s="2"/>
      <c r="BK127" s="2"/>
      <c r="BL127" s="2"/>
      <c r="BM127" s="3">
        <f t="shared" si="15"/>
        <v>0</v>
      </c>
      <c r="BN127" s="2"/>
      <c r="BO127" s="2"/>
      <c r="BP127" s="2"/>
      <c r="BQ127" s="2"/>
      <c r="BR127" s="2"/>
      <c r="BS127" s="2"/>
      <c r="BT127" s="2"/>
      <c r="BU127" s="2"/>
      <c r="BV127" s="2"/>
      <c r="BW127" s="2"/>
      <c r="BX127" s="2"/>
      <c r="BY127" s="2"/>
      <c r="BZ127" s="3">
        <f t="shared" si="16"/>
        <v>0</v>
      </c>
      <c r="CA127" s="30">
        <f t="shared" si="11"/>
        <v>8</v>
      </c>
    </row>
    <row r="128" spans="1:79" s="4" customFormat="1" ht="12.95" customHeight="1" x14ac:dyDescent="0.2">
      <c r="A128" s="5" t="s">
        <v>24</v>
      </c>
      <c r="B128" s="9" t="s">
        <v>12</v>
      </c>
      <c r="C128" s="5" t="s">
        <v>28</v>
      </c>
      <c r="D128" s="8" t="s">
        <v>207</v>
      </c>
      <c r="E128" s="8" t="s">
        <v>28</v>
      </c>
      <c r="F128" s="8" t="s">
        <v>207</v>
      </c>
      <c r="G128" s="5" t="s">
        <v>202</v>
      </c>
      <c r="H128" s="11" t="s">
        <v>26</v>
      </c>
      <c r="I128" s="11"/>
      <c r="J128" s="6" t="s">
        <v>220</v>
      </c>
      <c r="K128" s="6" t="s">
        <v>221</v>
      </c>
      <c r="L128" s="6" t="s">
        <v>210</v>
      </c>
      <c r="M128" s="33"/>
      <c r="N128" s="7"/>
      <c r="O128" s="2"/>
      <c r="P128" s="2"/>
      <c r="Q128" s="2"/>
      <c r="R128" s="2"/>
      <c r="S128" s="2"/>
      <c r="T128" s="2"/>
      <c r="U128" s="2"/>
      <c r="V128" s="2"/>
      <c r="W128" s="2"/>
      <c r="X128" s="2"/>
      <c r="Y128" s="2">
        <v>4</v>
      </c>
      <c r="Z128" s="32">
        <f t="shared" si="12"/>
        <v>4</v>
      </c>
      <c r="AA128" s="2"/>
      <c r="AB128" s="2"/>
      <c r="AC128" s="2"/>
      <c r="AD128" s="2"/>
      <c r="AE128" s="2"/>
      <c r="AF128" s="2"/>
      <c r="AG128" s="2"/>
      <c r="AH128" s="2"/>
      <c r="AI128" s="2"/>
      <c r="AJ128" s="2"/>
      <c r="AK128" s="2"/>
      <c r="AL128" s="2">
        <v>4</v>
      </c>
      <c r="AM128" s="3">
        <f t="shared" si="13"/>
        <v>4</v>
      </c>
      <c r="AN128" s="2"/>
      <c r="AO128" s="2"/>
      <c r="AP128" s="2"/>
      <c r="AQ128" s="2"/>
      <c r="AR128" s="2"/>
      <c r="AS128" s="2"/>
      <c r="AT128" s="2"/>
      <c r="AU128" s="2"/>
      <c r="AV128" s="2"/>
      <c r="AW128" s="2"/>
      <c r="AX128" s="2"/>
      <c r="AY128" s="2"/>
      <c r="AZ128" s="3">
        <f t="shared" si="14"/>
        <v>0</v>
      </c>
      <c r="BA128" s="2"/>
      <c r="BB128" s="2"/>
      <c r="BC128" s="2"/>
      <c r="BD128" s="2"/>
      <c r="BE128" s="2"/>
      <c r="BF128" s="2"/>
      <c r="BG128" s="2"/>
      <c r="BH128" s="2"/>
      <c r="BI128" s="2"/>
      <c r="BJ128" s="2"/>
      <c r="BK128" s="2"/>
      <c r="BL128" s="2"/>
      <c r="BM128" s="3">
        <f t="shared" si="15"/>
        <v>0</v>
      </c>
      <c r="BN128" s="2"/>
      <c r="BO128" s="2"/>
      <c r="BP128" s="2"/>
      <c r="BQ128" s="2"/>
      <c r="BR128" s="2"/>
      <c r="BS128" s="2"/>
      <c r="BT128" s="2"/>
      <c r="BU128" s="2"/>
      <c r="BV128" s="2"/>
      <c r="BW128" s="2"/>
      <c r="BX128" s="2"/>
      <c r="BY128" s="2"/>
      <c r="BZ128" s="3">
        <f t="shared" si="16"/>
        <v>0</v>
      </c>
      <c r="CA128" s="30">
        <f t="shared" si="11"/>
        <v>8</v>
      </c>
    </row>
    <row r="129" spans="1:79" s="4" customFormat="1" ht="12.95" customHeight="1" x14ac:dyDescent="0.2">
      <c r="A129" s="5" t="s">
        <v>24</v>
      </c>
      <c r="B129" s="9" t="s">
        <v>12</v>
      </c>
      <c r="C129" s="5" t="s">
        <v>452</v>
      </c>
      <c r="D129" s="8" t="s">
        <v>453</v>
      </c>
      <c r="E129" s="8" t="s">
        <v>452</v>
      </c>
      <c r="F129" s="8" t="s">
        <v>453</v>
      </c>
      <c r="G129" s="5" t="s">
        <v>29</v>
      </c>
      <c r="H129" s="11" t="s">
        <v>26</v>
      </c>
      <c r="I129" s="11"/>
      <c r="J129" s="6" t="s">
        <v>972</v>
      </c>
      <c r="K129" s="6" t="s">
        <v>632</v>
      </c>
      <c r="L129" s="6" t="s">
        <v>455</v>
      </c>
      <c r="M129" s="33"/>
      <c r="N129" s="7"/>
      <c r="O129" s="2"/>
      <c r="P129" s="2"/>
      <c r="Q129" s="2"/>
      <c r="R129" s="2">
        <v>2.4</v>
      </c>
      <c r="S129" s="2">
        <v>1.2</v>
      </c>
      <c r="T129" s="2"/>
      <c r="U129" s="2">
        <v>1.2</v>
      </c>
      <c r="V129" s="2"/>
      <c r="W129" s="2">
        <v>1.2</v>
      </c>
      <c r="X129" s="2"/>
      <c r="Y129" s="2">
        <v>1.2</v>
      </c>
      <c r="Z129" s="32">
        <f t="shared" si="12"/>
        <v>7.2</v>
      </c>
      <c r="AA129" s="2"/>
      <c r="AB129" s="2"/>
      <c r="AC129" s="2"/>
      <c r="AD129" s="2"/>
      <c r="AE129" s="2"/>
      <c r="AF129" s="2"/>
      <c r="AG129" s="2"/>
      <c r="AH129" s="2"/>
      <c r="AI129" s="2"/>
      <c r="AJ129" s="2"/>
      <c r="AK129" s="2"/>
      <c r="AL129" s="2"/>
      <c r="AM129" s="3">
        <f t="shared" si="13"/>
        <v>0</v>
      </c>
      <c r="AN129" s="2"/>
      <c r="AO129" s="2"/>
      <c r="AP129" s="2"/>
      <c r="AQ129" s="2"/>
      <c r="AR129" s="2"/>
      <c r="AS129" s="2"/>
      <c r="AT129" s="2"/>
      <c r="AU129" s="2"/>
      <c r="AV129" s="2"/>
      <c r="AW129" s="2"/>
      <c r="AX129" s="2"/>
      <c r="AY129" s="2"/>
      <c r="AZ129" s="3">
        <f t="shared" si="14"/>
        <v>0</v>
      </c>
      <c r="BA129" s="2"/>
      <c r="BB129" s="2"/>
      <c r="BC129" s="2"/>
      <c r="BD129" s="2"/>
      <c r="BE129" s="2"/>
      <c r="BF129" s="2"/>
      <c r="BG129" s="2"/>
      <c r="BH129" s="2"/>
      <c r="BI129" s="2"/>
      <c r="BJ129" s="2"/>
      <c r="BK129" s="2"/>
      <c r="BL129" s="2"/>
      <c r="BM129" s="3">
        <f t="shared" si="15"/>
        <v>0</v>
      </c>
      <c r="BN129" s="2"/>
      <c r="BO129" s="2"/>
      <c r="BP129" s="2"/>
      <c r="BQ129" s="2"/>
      <c r="BR129" s="2"/>
      <c r="BS129" s="2"/>
      <c r="BT129" s="2"/>
      <c r="BU129" s="2"/>
      <c r="BV129" s="2"/>
      <c r="BW129" s="2"/>
      <c r="BX129" s="2"/>
      <c r="BY129" s="2"/>
      <c r="BZ129" s="3">
        <f t="shared" si="16"/>
        <v>0</v>
      </c>
      <c r="CA129" s="30">
        <f t="shared" si="11"/>
        <v>7.2</v>
      </c>
    </row>
    <row r="130" spans="1:79" s="4" customFormat="1" ht="12.95" customHeight="1" x14ac:dyDescent="0.2">
      <c r="A130" s="5" t="s">
        <v>24</v>
      </c>
      <c r="B130" s="9" t="s">
        <v>12</v>
      </c>
      <c r="C130" s="5" t="s">
        <v>28</v>
      </c>
      <c r="D130" s="8" t="s">
        <v>207</v>
      </c>
      <c r="E130" s="8" t="s">
        <v>28</v>
      </c>
      <c r="F130" s="8" t="s">
        <v>207</v>
      </c>
      <c r="G130" s="5" t="s">
        <v>202</v>
      </c>
      <c r="H130" s="11" t="s">
        <v>26</v>
      </c>
      <c r="I130" s="11"/>
      <c r="J130" s="6" t="s">
        <v>223</v>
      </c>
      <c r="K130" s="6" t="s">
        <v>209</v>
      </c>
      <c r="L130" s="6" t="s">
        <v>210</v>
      </c>
      <c r="M130" s="33"/>
      <c r="N130" s="7"/>
      <c r="O130" s="2"/>
      <c r="P130" s="2"/>
      <c r="Q130" s="2"/>
      <c r="R130" s="2"/>
      <c r="S130" s="2"/>
      <c r="T130" s="2"/>
      <c r="U130" s="2"/>
      <c r="V130" s="2"/>
      <c r="W130" s="2"/>
      <c r="X130" s="2"/>
      <c r="Y130" s="2">
        <v>3</v>
      </c>
      <c r="Z130" s="32">
        <f t="shared" si="12"/>
        <v>3</v>
      </c>
      <c r="AA130" s="2"/>
      <c r="AB130" s="2"/>
      <c r="AC130" s="2"/>
      <c r="AD130" s="2"/>
      <c r="AE130" s="2"/>
      <c r="AF130" s="2"/>
      <c r="AG130" s="2"/>
      <c r="AH130" s="2"/>
      <c r="AI130" s="2"/>
      <c r="AJ130" s="2"/>
      <c r="AK130" s="2"/>
      <c r="AL130" s="2">
        <v>3</v>
      </c>
      <c r="AM130" s="3">
        <f t="shared" si="13"/>
        <v>3</v>
      </c>
      <c r="AN130" s="2"/>
      <c r="AO130" s="2"/>
      <c r="AP130" s="2"/>
      <c r="AQ130" s="2"/>
      <c r="AR130" s="2"/>
      <c r="AS130" s="2"/>
      <c r="AT130" s="2"/>
      <c r="AU130" s="2"/>
      <c r="AV130" s="2"/>
      <c r="AW130" s="2"/>
      <c r="AX130" s="2"/>
      <c r="AY130" s="2"/>
      <c r="AZ130" s="3">
        <f t="shared" si="14"/>
        <v>0</v>
      </c>
      <c r="BA130" s="2"/>
      <c r="BB130" s="2"/>
      <c r="BC130" s="2"/>
      <c r="BD130" s="2"/>
      <c r="BE130" s="2"/>
      <c r="BF130" s="2"/>
      <c r="BG130" s="2"/>
      <c r="BH130" s="2"/>
      <c r="BI130" s="2"/>
      <c r="BJ130" s="2"/>
      <c r="BK130" s="2"/>
      <c r="BL130" s="2"/>
      <c r="BM130" s="3">
        <f t="shared" si="15"/>
        <v>0</v>
      </c>
      <c r="BN130" s="2"/>
      <c r="BO130" s="2"/>
      <c r="BP130" s="2"/>
      <c r="BQ130" s="2"/>
      <c r="BR130" s="2"/>
      <c r="BS130" s="2"/>
      <c r="BT130" s="2"/>
      <c r="BU130" s="2"/>
      <c r="BV130" s="2"/>
      <c r="BW130" s="2"/>
      <c r="BX130" s="2"/>
      <c r="BY130" s="2"/>
      <c r="BZ130" s="3">
        <f t="shared" si="16"/>
        <v>0</v>
      </c>
      <c r="CA130" s="30">
        <f t="shared" ref="CA130:CA193" si="17">SUM(BZ130,BM130,AZ130,AM130,Z130)</f>
        <v>6</v>
      </c>
    </row>
    <row r="131" spans="1:79" s="4" customFormat="1" ht="12.95" customHeight="1" x14ac:dyDescent="0.2">
      <c r="A131" s="5" t="s">
        <v>24</v>
      </c>
      <c r="B131" s="9" t="s">
        <v>12</v>
      </c>
      <c r="C131" s="5" t="s">
        <v>28</v>
      </c>
      <c r="D131" s="8" t="s">
        <v>207</v>
      </c>
      <c r="E131" s="8" t="s">
        <v>28</v>
      </c>
      <c r="F131" s="8" t="s">
        <v>207</v>
      </c>
      <c r="G131" s="5" t="s">
        <v>202</v>
      </c>
      <c r="H131" s="11" t="s">
        <v>26</v>
      </c>
      <c r="I131" s="11"/>
      <c r="J131" s="6" t="s">
        <v>224</v>
      </c>
      <c r="K131" s="6" t="s">
        <v>209</v>
      </c>
      <c r="L131" s="6" t="s">
        <v>210</v>
      </c>
      <c r="M131" s="33"/>
      <c r="N131" s="7"/>
      <c r="O131" s="2"/>
      <c r="P131" s="2"/>
      <c r="Q131" s="2"/>
      <c r="R131" s="2"/>
      <c r="S131" s="2"/>
      <c r="T131" s="2"/>
      <c r="U131" s="2"/>
      <c r="V131" s="2"/>
      <c r="W131" s="2"/>
      <c r="X131" s="2"/>
      <c r="Y131" s="2"/>
      <c r="Z131" s="32">
        <f t="shared" si="12"/>
        <v>0</v>
      </c>
      <c r="AA131" s="2"/>
      <c r="AB131" s="2"/>
      <c r="AC131" s="2"/>
      <c r="AD131" s="2"/>
      <c r="AE131" s="2"/>
      <c r="AF131" s="2"/>
      <c r="AG131" s="2"/>
      <c r="AH131" s="2"/>
      <c r="AI131" s="2"/>
      <c r="AJ131" s="2"/>
      <c r="AK131" s="2"/>
      <c r="AL131" s="2"/>
      <c r="AM131" s="3">
        <f t="shared" si="13"/>
        <v>0</v>
      </c>
      <c r="AN131" s="2"/>
      <c r="AO131" s="2"/>
      <c r="AP131" s="2"/>
      <c r="AQ131" s="2"/>
      <c r="AR131" s="2"/>
      <c r="AS131" s="2"/>
      <c r="AT131" s="2"/>
      <c r="AU131" s="2"/>
      <c r="AV131" s="2"/>
      <c r="AW131" s="2"/>
      <c r="AX131" s="2"/>
      <c r="AY131" s="2">
        <v>3</v>
      </c>
      <c r="AZ131" s="3">
        <f t="shared" si="14"/>
        <v>3</v>
      </c>
      <c r="BA131" s="2"/>
      <c r="BB131" s="2"/>
      <c r="BC131" s="2"/>
      <c r="BD131" s="2"/>
      <c r="BE131" s="2"/>
      <c r="BF131" s="2"/>
      <c r="BG131" s="2"/>
      <c r="BH131" s="2"/>
      <c r="BI131" s="2"/>
      <c r="BJ131" s="2"/>
      <c r="BK131" s="2"/>
      <c r="BL131" s="2">
        <v>3</v>
      </c>
      <c r="BM131" s="3">
        <f t="shared" si="15"/>
        <v>3</v>
      </c>
      <c r="BN131" s="2"/>
      <c r="BO131" s="2"/>
      <c r="BP131" s="2"/>
      <c r="BQ131" s="2"/>
      <c r="BR131" s="2"/>
      <c r="BS131" s="2"/>
      <c r="BT131" s="2"/>
      <c r="BU131" s="2"/>
      <c r="BV131" s="2"/>
      <c r="BW131" s="2"/>
      <c r="BX131" s="2"/>
      <c r="BY131" s="2"/>
      <c r="BZ131" s="3">
        <f t="shared" si="16"/>
        <v>0</v>
      </c>
      <c r="CA131" s="30">
        <f t="shared" si="17"/>
        <v>6</v>
      </c>
    </row>
    <row r="132" spans="1:79" s="4" customFormat="1" ht="12.95" customHeight="1" x14ac:dyDescent="0.2">
      <c r="A132" s="5" t="s">
        <v>24</v>
      </c>
      <c r="B132" s="9" t="s">
        <v>12</v>
      </c>
      <c r="C132" s="5" t="s">
        <v>456</v>
      </c>
      <c r="D132" s="8" t="s">
        <v>457</v>
      </c>
      <c r="E132" s="8" t="s">
        <v>456</v>
      </c>
      <c r="F132" s="8" t="s">
        <v>457</v>
      </c>
      <c r="G132" s="5" t="s">
        <v>29</v>
      </c>
      <c r="H132" s="11" t="s">
        <v>533</v>
      </c>
      <c r="I132" s="11"/>
      <c r="J132" s="6" t="s">
        <v>493</v>
      </c>
      <c r="K132" s="6" t="s">
        <v>494</v>
      </c>
      <c r="L132" s="6" t="s">
        <v>495</v>
      </c>
      <c r="M132" s="33"/>
      <c r="N132" s="7"/>
      <c r="O132" s="2"/>
      <c r="P132" s="2"/>
      <c r="Q132" s="2"/>
      <c r="R132" s="2">
        <v>5</v>
      </c>
      <c r="S132" s="2"/>
      <c r="T132" s="2"/>
      <c r="U132" s="2"/>
      <c r="V132" s="2"/>
      <c r="W132" s="2"/>
      <c r="X132" s="2"/>
      <c r="Y132" s="2"/>
      <c r="Z132" s="32">
        <f t="shared" si="12"/>
        <v>5</v>
      </c>
      <c r="AA132" s="2"/>
      <c r="AB132" s="2"/>
      <c r="AC132" s="2"/>
      <c r="AD132" s="2"/>
      <c r="AE132" s="2"/>
      <c r="AF132" s="2"/>
      <c r="AG132" s="2"/>
      <c r="AH132" s="2"/>
      <c r="AI132" s="2"/>
      <c r="AJ132" s="2"/>
      <c r="AK132" s="2"/>
      <c r="AL132" s="2"/>
      <c r="AM132" s="3">
        <f t="shared" si="13"/>
        <v>0</v>
      </c>
      <c r="AN132" s="2"/>
      <c r="AO132" s="2"/>
      <c r="AP132" s="2"/>
      <c r="AQ132" s="2"/>
      <c r="AR132" s="2"/>
      <c r="AS132" s="2"/>
      <c r="AT132" s="2"/>
      <c r="AU132" s="2"/>
      <c r="AV132" s="2"/>
      <c r="AW132" s="2"/>
      <c r="AX132" s="2"/>
      <c r="AY132" s="2"/>
      <c r="AZ132" s="3">
        <f t="shared" si="14"/>
        <v>0</v>
      </c>
      <c r="BA132" s="2"/>
      <c r="BB132" s="2"/>
      <c r="BC132" s="2"/>
      <c r="BD132" s="2"/>
      <c r="BE132" s="2"/>
      <c r="BF132" s="2"/>
      <c r="BG132" s="2"/>
      <c r="BH132" s="2"/>
      <c r="BI132" s="2"/>
      <c r="BJ132" s="2"/>
      <c r="BK132" s="2"/>
      <c r="BL132" s="2"/>
      <c r="BM132" s="3">
        <f t="shared" si="15"/>
        <v>0</v>
      </c>
      <c r="BN132" s="2"/>
      <c r="BO132" s="2"/>
      <c r="BP132" s="2"/>
      <c r="BQ132" s="2"/>
      <c r="BR132" s="2"/>
      <c r="BS132" s="2"/>
      <c r="BT132" s="2"/>
      <c r="BU132" s="2"/>
      <c r="BV132" s="2"/>
      <c r="BW132" s="2"/>
      <c r="BX132" s="2"/>
      <c r="BY132" s="2"/>
      <c r="BZ132" s="3">
        <f t="shared" si="16"/>
        <v>0</v>
      </c>
      <c r="CA132" s="30">
        <f t="shared" si="17"/>
        <v>5</v>
      </c>
    </row>
    <row r="133" spans="1:79" s="4" customFormat="1" ht="12.95" customHeight="1" x14ac:dyDescent="0.2">
      <c r="A133" s="5" t="s">
        <v>24</v>
      </c>
      <c r="B133" s="9" t="s">
        <v>12</v>
      </c>
      <c r="C133" s="5" t="s">
        <v>456</v>
      </c>
      <c r="D133" s="8" t="s">
        <v>457</v>
      </c>
      <c r="E133" s="8" t="s">
        <v>456</v>
      </c>
      <c r="F133" s="8" t="s">
        <v>457</v>
      </c>
      <c r="G133" s="5" t="s">
        <v>29</v>
      </c>
      <c r="H133" s="11" t="s">
        <v>26</v>
      </c>
      <c r="I133" s="11"/>
      <c r="J133" s="6" t="s">
        <v>687</v>
      </c>
      <c r="K133" s="6" t="s">
        <v>688</v>
      </c>
      <c r="L133" s="6" t="s">
        <v>689</v>
      </c>
      <c r="M133" s="33"/>
      <c r="N133" s="7"/>
      <c r="O133" s="2"/>
      <c r="P133" s="2"/>
      <c r="Q133" s="2"/>
      <c r="R133" s="2">
        <v>5</v>
      </c>
      <c r="S133" s="2"/>
      <c r="T133" s="2"/>
      <c r="U133" s="2"/>
      <c r="V133" s="2"/>
      <c r="W133" s="2"/>
      <c r="X133" s="2"/>
      <c r="Y133" s="2"/>
      <c r="Z133" s="32">
        <f t="shared" si="12"/>
        <v>5</v>
      </c>
      <c r="AA133" s="2"/>
      <c r="AB133" s="2"/>
      <c r="AC133" s="2"/>
      <c r="AD133" s="2"/>
      <c r="AE133" s="2"/>
      <c r="AF133" s="2"/>
      <c r="AG133" s="2"/>
      <c r="AH133" s="2"/>
      <c r="AI133" s="2"/>
      <c r="AJ133" s="2"/>
      <c r="AK133" s="2"/>
      <c r="AL133" s="2"/>
      <c r="AM133" s="3">
        <f t="shared" si="13"/>
        <v>0</v>
      </c>
      <c r="AN133" s="2"/>
      <c r="AO133" s="2"/>
      <c r="AP133" s="2"/>
      <c r="AQ133" s="2"/>
      <c r="AR133" s="2"/>
      <c r="AS133" s="2"/>
      <c r="AT133" s="2"/>
      <c r="AU133" s="2"/>
      <c r="AV133" s="2"/>
      <c r="AW133" s="2"/>
      <c r="AX133" s="2"/>
      <c r="AY133" s="2"/>
      <c r="AZ133" s="3">
        <f t="shared" si="14"/>
        <v>0</v>
      </c>
      <c r="BA133" s="2"/>
      <c r="BB133" s="2"/>
      <c r="BC133" s="2"/>
      <c r="BD133" s="2"/>
      <c r="BE133" s="2"/>
      <c r="BF133" s="2"/>
      <c r="BG133" s="2"/>
      <c r="BH133" s="2"/>
      <c r="BI133" s="2"/>
      <c r="BJ133" s="2"/>
      <c r="BK133" s="2"/>
      <c r="BL133" s="2"/>
      <c r="BM133" s="3">
        <f t="shared" si="15"/>
        <v>0</v>
      </c>
      <c r="BN133" s="2"/>
      <c r="BO133" s="2"/>
      <c r="BP133" s="2"/>
      <c r="BQ133" s="2"/>
      <c r="BR133" s="2"/>
      <c r="BS133" s="2"/>
      <c r="BT133" s="2"/>
      <c r="BU133" s="2"/>
      <c r="BV133" s="2"/>
      <c r="BW133" s="2"/>
      <c r="BX133" s="2"/>
      <c r="BY133" s="2"/>
      <c r="BZ133" s="3">
        <f t="shared" si="16"/>
        <v>0</v>
      </c>
      <c r="CA133" s="30">
        <f t="shared" si="17"/>
        <v>5</v>
      </c>
    </row>
    <row r="134" spans="1:79" s="4" customFormat="1" ht="12.95" customHeight="1" x14ac:dyDescent="0.2">
      <c r="A134" s="5" t="s">
        <v>24</v>
      </c>
      <c r="B134" s="9" t="s">
        <v>12</v>
      </c>
      <c r="C134" s="5" t="s">
        <v>28</v>
      </c>
      <c r="D134" s="8" t="s">
        <v>235</v>
      </c>
      <c r="E134" s="8" t="s">
        <v>28</v>
      </c>
      <c r="F134" s="8" t="s">
        <v>235</v>
      </c>
      <c r="G134" s="5" t="s">
        <v>202</v>
      </c>
      <c r="H134" s="11" t="s">
        <v>26</v>
      </c>
      <c r="I134" s="11"/>
      <c r="J134" s="6" t="s">
        <v>528</v>
      </c>
      <c r="K134" s="6" t="s">
        <v>236</v>
      </c>
      <c r="L134" s="6" t="s">
        <v>210</v>
      </c>
      <c r="M134" s="33"/>
      <c r="N134" s="7"/>
      <c r="O134" s="2"/>
      <c r="P134" s="2"/>
      <c r="Q134" s="2"/>
      <c r="R134" s="2"/>
      <c r="S134" s="2"/>
      <c r="T134" s="2"/>
      <c r="U134" s="2"/>
      <c r="V134" s="2"/>
      <c r="W134" s="2"/>
      <c r="X134" s="2"/>
      <c r="Y134" s="2">
        <v>2</v>
      </c>
      <c r="Z134" s="32">
        <f t="shared" si="12"/>
        <v>2</v>
      </c>
      <c r="AA134" s="2"/>
      <c r="AB134" s="2"/>
      <c r="AC134" s="2"/>
      <c r="AD134" s="2"/>
      <c r="AE134" s="2"/>
      <c r="AF134" s="2"/>
      <c r="AG134" s="2"/>
      <c r="AH134" s="2"/>
      <c r="AI134" s="2"/>
      <c r="AJ134" s="2"/>
      <c r="AK134" s="2"/>
      <c r="AL134" s="2">
        <v>2</v>
      </c>
      <c r="AM134" s="3">
        <f t="shared" si="13"/>
        <v>2</v>
      </c>
      <c r="AN134" s="2"/>
      <c r="AO134" s="2"/>
      <c r="AP134" s="2"/>
      <c r="AQ134" s="2"/>
      <c r="AR134" s="2"/>
      <c r="AS134" s="2"/>
      <c r="AT134" s="2"/>
      <c r="AU134" s="2"/>
      <c r="AV134" s="2"/>
      <c r="AW134" s="2"/>
      <c r="AX134" s="2"/>
      <c r="AY134" s="2"/>
      <c r="AZ134" s="3">
        <f t="shared" si="14"/>
        <v>0</v>
      </c>
      <c r="BA134" s="2"/>
      <c r="BB134" s="2"/>
      <c r="BC134" s="2"/>
      <c r="BD134" s="2"/>
      <c r="BE134" s="2"/>
      <c r="BF134" s="2"/>
      <c r="BG134" s="2"/>
      <c r="BH134" s="2"/>
      <c r="BI134" s="2"/>
      <c r="BJ134" s="2"/>
      <c r="BK134" s="2"/>
      <c r="BL134" s="2"/>
      <c r="BM134" s="3">
        <f t="shared" si="15"/>
        <v>0</v>
      </c>
      <c r="BN134" s="2"/>
      <c r="BO134" s="2"/>
      <c r="BP134" s="2"/>
      <c r="BQ134" s="2"/>
      <c r="BR134" s="2"/>
      <c r="BS134" s="2"/>
      <c r="BT134" s="2"/>
      <c r="BU134" s="2"/>
      <c r="BV134" s="2"/>
      <c r="BW134" s="2"/>
      <c r="BX134" s="2"/>
      <c r="BY134" s="2"/>
      <c r="BZ134" s="3">
        <f t="shared" si="16"/>
        <v>0</v>
      </c>
      <c r="CA134" s="30">
        <f t="shared" si="17"/>
        <v>4</v>
      </c>
    </row>
    <row r="135" spans="1:79" s="4" customFormat="1" ht="12.95" customHeight="1" x14ac:dyDescent="0.2">
      <c r="A135" s="5" t="s">
        <v>24</v>
      </c>
      <c r="B135" s="9" t="s">
        <v>12</v>
      </c>
      <c r="C135" s="5" t="s">
        <v>28</v>
      </c>
      <c r="D135" s="8" t="s">
        <v>207</v>
      </c>
      <c r="E135" s="8" t="s">
        <v>28</v>
      </c>
      <c r="F135" s="8" t="s">
        <v>207</v>
      </c>
      <c r="G135" s="5" t="s">
        <v>202</v>
      </c>
      <c r="H135" s="11" t="s">
        <v>26</v>
      </c>
      <c r="I135" s="11"/>
      <c r="J135" s="6" t="s">
        <v>629</v>
      </c>
      <c r="K135" s="6" t="s">
        <v>209</v>
      </c>
      <c r="L135" s="6" t="s">
        <v>210</v>
      </c>
      <c r="M135" s="33"/>
      <c r="N135" s="7"/>
      <c r="O135" s="2"/>
      <c r="P135" s="2"/>
      <c r="Q135" s="2"/>
      <c r="R135" s="2"/>
      <c r="S135" s="2"/>
      <c r="T135" s="2"/>
      <c r="U135" s="2"/>
      <c r="V135" s="2"/>
      <c r="W135" s="2"/>
      <c r="X135" s="2"/>
      <c r="Y135" s="2">
        <v>1.5</v>
      </c>
      <c r="Z135" s="32">
        <f t="shared" si="12"/>
        <v>1.5</v>
      </c>
      <c r="AA135" s="2"/>
      <c r="AB135" s="2"/>
      <c r="AC135" s="2"/>
      <c r="AD135" s="2"/>
      <c r="AE135" s="2"/>
      <c r="AF135" s="2"/>
      <c r="AG135" s="2"/>
      <c r="AH135" s="2"/>
      <c r="AI135" s="2"/>
      <c r="AJ135" s="2"/>
      <c r="AK135" s="2"/>
      <c r="AL135" s="2">
        <v>1.5</v>
      </c>
      <c r="AM135" s="3">
        <f t="shared" si="13"/>
        <v>1.5</v>
      </c>
      <c r="AN135" s="2"/>
      <c r="AO135" s="2"/>
      <c r="AP135" s="2"/>
      <c r="AQ135" s="2"/>
      <c r="AR135" s="2"/>
      <c r="AS135" s="2"/>
      <c r="AT135" s="2"/>
      <c r="AU135" s="2"/>
      <c r="AV135" s="2"/>
      <c r="AW135" s="2"/>
      <c r="AX135" s="2"/>
      <c r="AY135" s="2"/>
      <c r="AZ135" s="3">
        <f t="shared" si="14"/>
        <v>0</v>
      </c>
      <c r="BA135" s="2"/>
      <c r="BB135" s="2"/>
      <c r="BC135" s="2"/>
      <c r="BD135" s="2"/>
      <c r="BE135" s="2"/>
      <c r="BF135" s="2"/>
      <c r="BG135" s="2"/>
      <c r="BH135" s="2"/>
      <c r="BI135" s="2"/>
      <c r="BJ135" s="2"/>
      <c r="BK135" s="2"/>
      <c r="BL135" s="2"/>
      <c r="BM135" s="3">
        <f t="shared" si="15"/>
        <v>0</v>
      </c>
      <c r="BN135" s="2"/>
      <c r="BO135" s="2"/>
      <c r="BP135" s="2"/>
      <c r="BQ135" s="2"/>
      <c r="BR135" s="2"/>
      <c r="BS135" s="2"/>
      <c r="BT135" s="2"/>
      <c r="BU135" s="2"/>
      <c r="BV135" s="2"/>
      <c r="BW135" s="2"/>
      <c r="BX135" s="2"/>
      <c r="BY135" s="2"/>
      <c r="BZ135" s="3">
        <f t="shared" si="16"/>
        <v>0</v>
      </c>
      <c r="CA135" s="30">
        <f t="shared" si="17"/>
        <v>3</v>
      </c>
    </row>
    <row r="136" spans="1:79" s="4" customFormat="1" ht="12.95" customHeight="1" x14ac:dyDescent="0.2">
      <c r="A136" s="5" t="s">
        <v>24</v>
      </c>
      <c r="B136" s="9" t="s">
        <v>12</v>
      </c>
      <c r="C136" s="5" t="s">
        <v>28</v>
      </c>
      <c r="D136" s="8" t="s">
        <v>207</v>
      </c>
      <c r="E136" s="8" t="s">
        <v>28</v>
      </c>
      <c r="F136" s="8" t="s">
        <v>207</v>
      </c>
      <c r="G136" s="5" t="s">
        <v>202</v>
      </c>
      <c r="H136" s="11" t="s">
        <v>26</v>
      </c>
      <c r="I136" s="11"/>
      <c r="J136" s="6" t="s">
        <v>222</v>
      </c>
      <c r="K136" s="6" t="s">
        <v>209</v>
      </c>
      <c r="L136" s="6" t="s">
        <v>210</v>
      </c>
      <c r="M136" s="33"/>
      <c r="N136" s="7"/>
      <c r="O136" s="2"/>
      <c r="P136" s="2"/>
      <c r="Q136" s="2"/>
      <c r="R136" s="2"/>
      <c r="S136" s="2"/>
      <c r="T136" s="2"/>
      <c r="U136" s="2"/>
      <c r="V136" s="2"/>
      <c r="W136" s="2"/>
      <c r="X136" s="2"/>
      <c r="Y136" s="2">
        <v>1.5</v>
      </c>
      <c r="Z136" s="32">
        <f t="shared" si="12"/>
        <v>1.5</v>
      </c>
      <c r="AA136" s="2"/>
      <c r="AB136" s="2"/>
      <c r="AC136" s="2"/>
      <c r="AD136" s="2"/>
      <c r="AE136" s="2"/>
      <c r="AF136" s="2"/>
      <c r="AG136" s="2"/>
      <c r="AH136" s="2"/>
      <c r="AI136" s="2"/>
      <c r="AJ136" s="2"/>
      <c r="AK136" s="2"/>
      <c r="AL136" s="2">
        <v>1.5</v>
      </c>
      <c r="AM136" s="3">
        <f t="shared" si="13"/>
        <v>1.5</v>
      </c>
      <c r="AN136" s="2"/>
      <c r="AO136" s="2"/>
      <c r="AP136" s="2"/>
      <c r="AQ136" s="2"/>
      <c r="AR136" s="2"/>
      <c r="AS136" s="2"/>
      <c r="AT136" s="2"/>
      <c r="AU136" s="2"/>
      <c r="AV136" s="2"/>
      <c r="AW136" s="2"/>
      <c r="AX136" s="2"/>
      <c r="AY136" s="2"/>
      <c r="AZ136" s="3">
        <f t="shared" si="14"/>
        <v>0</v>
      </c>
      <c r="BA136" s="2"/>
      <c r="BB136" s="2"/>
      <c r="BC136" s="2"/>
      <c r="BD136" s="2"/>
      <c r="BE136" s="2"/>
      <c r="BF136" s="2"/>
      <c r="BG136" s="2"/>
      <c r="BH136" s="2"/>
      <c r="BI136" s="2"/>
      <c r="BJ136" s="2"/>
      <c r="BK136" s="2"/>
      <c r="BL136" s="2"/>
      <c r="BM136" s="3">
        <f t="shared" si="15"/>
        <v>0</v>
      </c>
      <c r="BN136" s="2"/>
      <c r="BO136" s="2"/>
      <c r="BP136" s="2"/>
      <c r="BQ136" s="2"/>
      <c r="BR136" s="2"/>
      <c r="BS136" s="2"/>
      <c r="BT136" s="2"/>
      <c r="BU136" s="2"/>
      <c r="BV136" s="2"/>
      <c r="BW136" s="2"/>
      <c r="BX136" s="2"/>
      <c r="BY136" s="2"/>
      <c r="BZ136" s="3">
        <f t="shared" si="16"/>
        <v>0</v>
      </c>
      <c r="CA136" s="30">
        <f t="shared" si="17"/>
        <v>3</v>
      </c>
    </row>
    <row r="137" spans="1:79" s="4" customFormat="1" ht="12.95" customHeight="1" x14ac:dyDescent="0.2">
      <c r="A137" s="5" t="s">
        <v>24</v>
      </c>
      <c r="B137" s="9" t="s">
        <v>12</v>
      </c>
      <c r="C137" s="5" t="s">
        <v>452</v>
      </c>
      <c r="D137" s="8" t="s">
        <v>453</v>
      </c>
      <c r="E137" s="8" t="s">
        <v>452</v>
      </c>
      <c r="F137" s="8" t="s">
        <v>453</v>
      </c>
      <c r="G137" s="5" t="s">
        <v>29</v>
      </c>
      <c r="H137" s="11" t="s">
        <v>26</v>
      </c>
      <c r="I137" s="11"/>
      <c r="J137" s="6" t="s">
        <v>618</v>
      </c>
      <c r="K137" s="6" t="s">
        <v>631</v>
      </c>
      <c r="L137" s="6" t="s">
        <v>454</v>
      </c>
      <c r="M137" s="33"/>
      <c r="N137" s="7"/>
      <c r="O137" s="2"/>
      <c r="P137" s="2"/>
      <c r="Q137" s="2"/>
      <c r="R137" s="2">
        <v>1.8</v>
      </c>
      <c r="S137" s="2"/>
      <c r="T137" s="2"/>
      <c r="U137" s="2"/>
      <c r="V137" s="2"/>
      <c r="W137" s="2"/>
      <c r="X137" s="2"/>
      <c r="Y137" s="2"/>
      <c r="Z137" s="32">
        <f t="shared" si="12"/>
        <v>1.8</v>
      </c>
      <c r="AA137" s="2"/>
      <c r="AB137" s="2"/>
      <c r="AC137" s="2"/>
      <c r="AD137" s="2"/>
      <c r="AE137" s="2"/>
      <c r="AF137" s="2"/>
      <c r="AG137" s="2"/>
      <c r="AH137" s="2"/>
      <c r="AI137" s="2"/>
      <c r="AJ137" s="2"/>
      <c r="AK137" s="2"/>
      <c r="AL137" s="2"/>
      <c r="AM137" s="3">
        <f t="shared" si="13"/>
        <v>0</v>
      </c>
      <c r="AN137" s="2"/>
      <c r="AO137" s="2"/>
      <c r="AP137" s="2"/>
      <c r="AQ137" s="2"/>
      <c r="AR137" s="2"/>
      <c r="AS137" s="2"/>
      <c r="AT137" s="2"/>
      <c r="AU137" s="2"/>
      <c r="AV137" s="2"/>
      <c r="AW137" s="2"/>
      <c r="AX137" s="2"/>
      <c r="AY137" s="2"/>
      <c r="AZ137" s="3">
        <f t="shared" si="14"/>
        <v>0</v>
      </c>
      <c r="BA137" s="2"/>
      <c r="BB137" s="2"/>
      <c r="BC137" s="2"/>
      <c r="BD137" s="2"/>
      <c r="BE137" s="2"/>
      <c r="BF137" s="2"/>
      <c r="BG137" s="2"/>
      <c r="BH137" s="2"/>
      <c r="BI137" s="2"/>
      <c r="BJ137" s="2"/>
      <c r="BK137" s="2"/>
      <c r="BL137" s="2"/>
      <c r="BM137" s="3">
        <f t="shared" si="15"/>
        <v>0</v>
      </c>
      <c r="BN137" s="2"/>
      <c r="BO137" s="2"/>
      <c r="BP137" s="2"/>
      <c r="BQ137" s="2"/>
      <c r="BR137" s="2"/>
      <c r="BS137" s="2"/>
      <c r="BT137" s="2"/>
      <c r="BU137" s="2"/>
      <c r="BV137" s="2"/>
      <c r="BW137" s="2"/>
      <c r="BX137" s="2"/>
      <c r="BY137" s="2"/>
      <c r="BZ137" s="3">
        <f t="shared" si="16"/>
        <v>0</v>
      </c>
      <c r="CA137" s="30">
        <f t="shared" si="17"/>
        <v>1.8</v>
      </c>
    </row>
    <row r="138" spans="1:79" s="4" customFormat="1" ht="12.95" customHeight="1" x14ac:dyDescent="0.2">
      <c r="A138" s="5" t="s">
        <v>24</v>
      </c>
      <c r="B138" s="9" t="s">
        <v>13</v>
      </c>
      <c r="C138" s="5" t="s">
        <v>614</v>
      </c>
      <c r="D138" s="8" t="s">
        <v>615</v>
      </c>
      <c r="E138" s="8" t="s">
        <v>614</v>
      </c>
      <c r="F138" s="8" t="s">
        <v>615</v>
      </c>
      <c r="G138" s="5" t="s">
        <v>29</v>
      </c>
      <c r="H138" s="37" t="s">
        <v>1058</v>
      </c>
      <c r="I138" s="37"/>
      <c r="J138" s="6" t="s">
        <v>917</v>
      </c>
      <c r="K138" s="6" t="s">
        <v>593</v>
      </c>
      <c r="L138" s="6" t="s">
        <v>479</v>
      </c>
      <c r="M138" s="33"/>
      <c r="N138" s="7"/>
      <c r="O138" s="2"/>
      <c r="P138" s="2"/>
      <c r="Q138" s="2"/>
      <c r="R138" s="2"/>
      <c r="S138" s="2"/>
      <c r="T138" s="2"/>
      <c r="U138" s="2">
        <v>80</v>
      </c>
      <c r="V138" s="2">
        <v>100</v>
      </c>
      <c r="W138" s="2">
        <v>250</v>
      </c>
      <c r="X138" s="2">
        <v>250</v>
      </c>
      <c r="Y138" s="2">
        <v>200</v>
      </c>
      <c r="Z138" s="32">
        <f t="shared" si="12"/>
        <v>880</v>
      </c>
      <c r="AA138" s="2"/>
      <c r="AB138" s="2"/>
      <c r="AC138" s="2"/>
      <c r="AD138" s="2"/>
      <c r="AE138" s="2"/>
      <c r="AF138" s="2"/>
      <c r="AG138" s="2"/>
      <c r="AH138" s="2"/>
      <c r="AI138" s="2"/>
      <c r="AJ138" s="2"/>
      <c r="AK138" s="2"/>
      <c r="AL138" s="2"/>
      <c r="AM138" s="3">
        <f t="shared" si="13"/>
        <v>0</v>
      </c>
      <c r="AN138" s="2"/>
      <c r="AO138" s="2"/>
      <c r="AP138" s="2"/>
      <c r="AQ138" s="2"/>
      <c r="AR138" s="2"/>
      <c r="AS138" s="2"/>
      <c r="AT138" s="2"/>
      <c r="AU138" s="2"/>
      <c r="AV138" s="2"/>
      <c r="AW138" s="2"/>
      <c r="AX138" s="2"/>
      <c r="AY138" s="2"/>
      <c r="AZ138" s="3">
        <f t="shared" si="14"/>
        <v>0</v>
      </c>
      <c r="BA138" s="2"/>
      <c r="BB138" s="2"/>
      <c r="BC138" s="2"/>
      <c r="BD138" s="2">
        <v>80</v>
      </c>
      <c r="BE138" s="2">
        <v>80</v>
      </c>
      <c r="BF138" s="2"/>
      <c r="BG138" s="2"/>
      <c r="BH138" s="2"/>
      <c r="BI138" s="2"/>
      <c r="BJ138" s="2">
        <v>80</v>
      </c>
      <c r="BK138" s="2">
        <v>800</v>
      </c>
      <c r="BL138" s="2">
        <v>650</v>
      </c>
      <c r="BM138" s="3">
        <f t="shared" si="15"/>
        <v>1690</v>
      </c>
      <c r="BN138" s="2">
        <v>840</v>
      </c>
      <c r="BO138" s="2">
        <v>830</v>
      </c>
      <c r="BP138" s="2">
        <v>840</v>
      </c>
      <c r="BQ138" s="2">
        <v>840</v>
      </c>
      <c r="BR138" s="2"/>
      <c r="BS138" s="2"/>
      <c r="BT138" s="2"/>
      <c r="BU138" s="2"/>
      <c r="BV138" s="2"/>
      <c r="BW138" s="2"/>
      <c r="BX138" s="2"/>
      <c r="BY138" s="2"/>
      <c r="BZ138" s="3">
        <f t="shared" si="16"/>
        <v>3350</v>
      </c>
      <c r="CA138" s="30">
        <f t="shared" si="17"/>
        <v>5920</v>
      </c>
    </row>
    <row r="139" spans="1:79" s="4" customFormat="1" ht="12.95" customHeight="1" x14ac:dyDescent="0.2">
      <c r="A139" s="5" t="s">
        <v>24</v>
      </c>
      <c r="B139" s="9" t="s">
        <v>13</v>
      </c>
      <c r="C139" s="5" t="s">
        <v>157</v>
      </c>
      <c r="D139" s="8" t="s">
        <v>153</v>
      </c>
      <c r="E139" s="8" t="s">
        <v>157</v>
      </c>
      <c r="F139" s="8" t="s">
        <v>153</v>
      </c>
      <c r="G139" s="5" t="s">
        <v>23</v>
      </c>
      <c r="H139" s="11" t="s">
        <v>26</v>
      </c>
      <c r="I139" s="11"/>
      <c r="J139" s="6" t="s">
        <v>565</v>
      </c>
      <c r="K139" s="6" t="s">
        <v>194</v>
      </c>
      <c r="L139" s="6" t="s">
        <v>195</v>
      </c>
      <c r="M139" s="33"/>
      <c r="N139" s="7"/>
      <c r="O139" s="2"/>
      <c r="P139" s="2"/>
      <c r="Q139" s="2"/>
      <c r="R139" s="2"/>
      <c r="S139" s="2"/>
      <c r="T139" s="2"/>
      <c r="U139" s="2"/>
      <c r="V139" s="2"/>
      <c r="W139" s="2"/>
      <c r="X139" s="2"/>
      <c r="Y139" s="2"/>
      <c r="Z139" s="32">
        <f t="shared" si="12"/>
        <v>0</v>
      </c>
      <c r="AA139" s="2"/>
      <c r="AB139" s="2"/>
      <c r="AC139" s="2"/>
      <c r="AD139" s="2"/>
      <c r="AE139" s="2"/>
      <c r="AF139" s="2"/>
      <c r="AG139" s="2"/>
      <c r="AH139" s="2"/>
      <c r="AI139" s="2"/>
      <c r="AJ139" s="2"/>
      <c r="AK139" s="2"/>
      <c r="AL139" s="2"/>
      <c r="AM139" s="3">
        <f t="shared" si="13"/>
        <v>0</v>
      </c>
      <c r="AN139" s="2"/>
      <c r="AO139" s="2">
        <v>10</v>
      </c>
      <c r="AP139" s="2">
        <v>15</v>
      </c>
      <c r="AQ139" s="2">
        <v>20</v>
      </c>
      <c r="AR139" s="2">
        <v>25</v>
      </c>
      <c r="AS139" s="2">
        <v>20</v>
      </c>
      <c r="AT139" s="2">
        <v>15</v>
      </c>
      <c r="AU139" s="2"/>
      <c r="AV139" s="2"/>
      <c r="AW139" s="2"/>
      <c r="AX139" s="2"/>
      <c r="AY139" s="2"/>
      <c r="AZ139" s="3">
        <f t="shared" si="14"/>
        <v>105</v>
      </c>
      <c r="BA139" s="2"/>
      <c r="BB139" s="2"/>
      <c r="BC139" s="2"/>
      <c r="BD139" s="2">
        <v>200</v>
      </c>
      <c r="BE139" s="2">
        <v>215</v>
      </c>
      <c r="BF139" s="2">
        <v>220</v>
      </c>
      <c r="BG139" s="2">
        <v>240</v>
      </c>
      <c r="BH139" s="2">
        <v>285</v>
      </c>
      <c r="BI139" s="2">
        <v>265</v>
      </c>
      <c r="BJ139" s="2">
        <v>250</v>
      </c>
      <c r="BK139" s="2">
        <v>220</v>
      </c>
      <c r="BL139" s="2">
        <v>205</v>
      </c>
      <c r="BM139" s="3">
        <f t="shared" si="15"/>
        <v>2100</v>
      </c>
      <c r="BN139" s="2">
        <v>200</v>
      </c>
      <c r="BO139" s="2">
        <v>190</v>
      </c>
      <c r="BP139" s="2">
        <v>175</v>
      </c>
      <c r="BQ139" s="2">
        <v>155</v>
      </c>
      <c r="BR139" s="2">
        <v>135</v>
      </c>
      <c r="BS139" s="2">
        <v>120</v>
      </c>
      <c r="BT139" s="2"/>
      <c r="BU139" s="2"/>
      <c r="BV139" s="2"/>
      <c r="BW139" s="2"/>
      <c r="BX139" s="2"/>
      <c r="BY139" s="2"/>
      <c r="BZ139" s="3">
        <f t="shared" si="16"/>
        <v>975</v>
      </c>
      <c r="CA139" s="30">
        <f t="shared" si="17"/>
        <v>3180</v>
      </c>
    </row>
    <row r="140" spans="1:79" s="4" customFormat="1" ht="12.95" customHeight="1" x14ac:dyDescent="0.2">
      <c r="A140" s="5" t="s">
        <v>24</v>
      </c>
      <c r="B140" s="9" t="s">
        <v>13</v>
      </c>
      <c r="C140" s="5" t="s">
        <v>22</v>
      </c>
      <c r="D140" s="8" t="s">
        <v>583</v>
      </c>
      <c r="E140" s="8" t="s">
        <v>22</v>
      </c>
      <c r="F140" s="8" t="s">
        <v>583</v>
      </c>
      <c r="G140" s="5" t="s">
        <v>23</v>
      </c>
      <c r="H140" s="11" t="s">
        <v>26</v>
      </c>
      <c r="I140" s="11"/>
      <c r="J140" s="20" t="s">
        <v>27</v>
      </c>
      <c r="K140" s="6" t="s">
        <v>559</v>
      </c>
      <c r="L140" s="6" t="s">
        <v>42</v>
      </c>
      <c r="M140" s="33"/>
      <c r="N140" s="7">
        <f t="shared" ref="N140:S140" si="18">0/(1000)</f>
        <v>0</v>
      </c>
      <c r="O140" s="2">
        <f t="shared" si="18"/>
        <v>0</v>
      </c>
      <c r="P140" s="2">
        <f t="shared" si="18"/>
        <v>0</v>
      </c>
      <c r="Q140" s="2">
        <f t="shared" si="18"/>
        <v>0</v>
      </c>
      <c r="R140" s="2">
        <f t="shared" si="18"/>
        <v>0</v>
      </c>
      <c r="S140" s="2">
        <f t="shared" si="18"/>
        <v>0</v>
      </c>
      <c r="T140" s="2">
        <v>60</v>
      </c>
      <c r="U140" s="2">
        <v>58.8</v>
      </c>
      <c r="V140" s="2">
        <v>63.8</v>
      </c>
      <c r="W140" s="2">
        <v>38.799999999999997</v>
      </c>
      <c r="X140" s="2">
        <v>28.8</v>
      </c>
      <c r="Y140" s="2">
        <v>13.8</v>
      </c>
      <c r="Z140" s="32">
        <f t="shared" si="12"/>
        <v>264</v>
      </c>
      <c r="AA140" s="2"/>
      <c r="AB140" s="2"/>
      <c r="AC140" s="2"/>
      <c r="AD140" s="2"/>
      <c r="AE140" s="2"/>
      <c r="AF140" s="2"/>
      <c r="AG140" s="2">
        <v>75.392298049999994</v>
      </c>
      <c r="AH140" s="2">
        <v>108.28752244</v>
      </c>
      <c r="AI140" s="2">
        <v>124.29060457</v>
      </c>
      <c r="AJ140" s="2">
        <v>142.07180693999999</v>
      </c>
      <c r="AK140" s="2">
        <v>168.74361049999999</v>
      </c>
      <c r="AL140" s="2">
        <v>208.75131583000001</v>
      </c>
      <c r="AM140" s="3">
        <f t="shared" si="13"/>
        <v>827.53715833000001</v>
      </c>
      <c r="AN140" s="2">
        <v>252.31526164300001</v>
      </c>
      <c r="AO140" s="2">
        <v>202.52789500399999</v>
      </c>
      <c r="AP140" s="2">
        <v>158.07488907699999</v>
      </c>
      <c r="AQ140" s="2">
        <v>131.40308552100001</v>
      </c>
      <c r="AR140" s="2">
        <v>118.067183743</v>
      </c>
      <c r="AS140" s="2">
        <v>100.28598137199999</v>
      </c>
      <c r="AT140" s="2">
        <v>118.067183743</v>
      </c>
      <c r="AU140" s="2">
        <v>104.731281964</v>
      </c>
      <c r="AV140" s="2">
        <v>86.950079594000002</v>
      </c>
      <c r="AW140" s="2"/>
      <c r="AX140" s="2"/>
      <c r="AY140" s="2"/>
      <c r="AZ140" s="3">
        <f t="shared" si="14"/>
        <v>1272.4228416610001</v>
      </c>
      <c r="BA140" s="2"/>
      <c r="BB140" s="2"/>
      <c r="BC140" s="2"/>
      <c r="BD140" s="2"/>
      <c r="BE140" s="2"/>
      <c r="BF140" s="2"/>
      <c r="BG140" s="2"/>
      <c r="BH140" s="2"/>
      <c r="BI140" s="2"/>
      <c r="BJ140" s="2"/>
      <c r="BK140" s="2"/>
      <c r="BL140" s="2"/>
      <c r="BM140" s="3">
        <f t="shared" si="15"/>
        <v>0</v>
      </c>
      <c r="BN140" s="2"/>
      <c r="BO140" s="2"/>
      <c r="BP140" s="2"/>
      <c r="BQ140" s="2"/>
      <c r="BR140" s="2"/>
      <c r="BS140" s="2"/>
      <c r="BT140" s="2"/>
      <c r="BU140" s="2"/>
      <c r="BV140" s="2"/>
      <c r="BW140" s="2"/>
      <c r="BX140" s="2"/>
      <c r="BY140" s="2"/>
      <c r="BZ140" s="3">
        <f t="shared" si="16"/>
        <v>0</v>
      </c>
      <c r="CA140" s="30">
        <f t="shared" si="17"/>
        <v>2363.9599999910001</v>
      </c>
    </row>
    <row r="141" spans="1:79" s="4" customFormat="1" ht="12.95" customHeight="1" x14ac:dyDescent="0.2">
      <c r="A141" s="5" t="s">
        <v>24</v>
      </c>
      <c r="B141" s="9" t="s">
        <v>13</v>
      </c>
      <c r="C141" s="5" t="s">
        <v>614</v>
      </c>
      <c r="D141" s="8" t="s">
        <v>615</v>
      </c>
      <c r="E141" s="8" t="s">
        <v>614</v>
      </c>
      <c r="F141" s="8" t="s">
        <v>615</v>
      </c>
      <c r="G141" s="5" t="s">
        <v>29</v>
      </c>
      <c r="H141" s="11" t="s">
        <v>26</v>
      </c>
      <c r="I141" s="11"/>
      <c r="J141" s="6" t="s">
        <v>591</v>
      </c>
      <c r="K141" s="6" t="s">
        <v>592</v>
      </c>
      <c r="L141" s="6" t="s">
        <v>31</v>
      </c>
      <c r="M141" s="33"/>
      <c r="N141" s="7"/>
      <c r="O141" s="2"/>
      <c r="P141" s="2"/>
      <c r="Q141" s="2"/>
      <c r="R141" s="2"/>
      <c r="S141" s="2"/>
      <c r="T141" s="2"/>
      <c r="U141" s="2"/>
      <c r="V141" s="2"/>
      <c r="W141" s="2"/>
      <c r="X141" s="2"/>
      <c r="Y141" s="2"/>
      <c r="Z141" s="32">
        <f t="shared" si="12"/>
        <v>0</v>
      </c>
      <c r="AA141" s="2"/>
      <c r="AB141" s="2"/>
      <c r="AC141" s="2"/>
      <c r="AD141" s="2"/>
      <c r="AE141" s="2"/>
      <c r="AF141" s="2">
        <v>72</v>
      </c>
      <c r="AG141" s="2">
        <v>72</v>
      </c>
      <c r="AH141" s="2"/>
      <c r="AI141" s="2"/>
      <c r="AJ141" s="2"/>
      <c r="AK141" s="2"/>
      <c r="AL141" s="2"/>
      <c r="AM141" s="3">
        <f t="shared" si="13"/>
        <v>144</v>
      </c>
      <c r="AN141" s="2"/>
      <c r="AO141" s="2"/>
      <c r="AP141" s="2"/>
      <c r="AQ141" s="2">
        <v>28</v>
      </c>
      <c r="AR141" s="2">
        <v>125</v>
      </c>
      <c r="AS141" s="2">
        <v>80</v>
      </c>
      <c r="AT141" s="2">
        <v>65</v>
      </c>
      <c r="AU141" s="2">
        <v>30</v>
      </c>
      <c r="AV141" s="2">
        <v>33</v>
      </c>
      <c r="AW141" s="2"/>
      <c r="AX141" s="2"/>
      <c r="AY141" s="2"/>
      <c r="AZ141" s="3">
        <f t="shared" si="14"/>
        <v>361</v>
      </c>
      <c r="BA141" s="2"/>
      <c r="BB141" s="2"/>
      <c r="BC141" s="2"/>
      <c r="BD141" s="2">
        <v>100</v>
      </c>
      <c r="BE141" s="2">
        <v>225</v>
      </c>
      <c r="BF141" s="2">
        <v>225</v>
      </c>
      <c r="BG141" s="2">
        <v>226</v>
      </c>
      <c r="BH141" s="2">
        <v>125</v>
      </c>
      <c r="BI141" s="2">
        <v>106</v>
      </c>
      <c r="BJ141" s="2"/>
      <c r="BK141" s="2"/>
      <c r="BL141" s="2"/>
      <c r="BM141" s="3">
        <f t="shared" si="15"/>
        <v>1007</v>
      </c>
      <c r="BN141" s="2"/>
      <c r="BO141" s="2"/>
      <c r="BP141" s="2">
        <v>40</v>
      </c>
      <c r="BQ141" s="2">
        <v>110</v>
      </c>
      <c r="BR141" s="2">
        <v>111</v>
      </c>
      <c r="BS141" s="2">
        <v>110</v>
      </c>
      <c r="BT141" s="2">
        <v>111</v>
      </c>
      <c r="BU141" s="2"/>
      <c r="BV141" s="2"/>
      <c r="BW141" s="2"/>
      <c r="BX141" s="2"/>
      <c r="BY141" s="2"/>
      <c r="BZ141" s="3">
        <f t="shared" si="16"/>
        <v>482</v>
      </c>
      <c r="CA141" s="30">
        <f t="shared" si="17"/>
        <v>1994</v>
      </c>
    </row>
    <row r="142" spans="1:79" s="4" customFormat="1" ht="12.95" customHeight="1" x14ac:dyDescent="0.2">
      <c r="A142" s="5" t="s">
        <v>24</v>
      </c>
      <c r="B142" s="9" t="s">
        <v>13</v>
      </c>
      <c r="C142" s="5" t="s">
        <v>22</v>
      </c>
      <c r="D142" s="8" t="s">
        <v>588</v>
      </c>
      <c r="E142" s="8" t="s">
        <v>22</v>
      </c>
      <c r="F142" s="8" t="s">
        <v>588</v>
      </c>
      <c r="G142" s="5" t="s">
        <v>23</v>
      </c>
      <c r="H142" s="11" t="s">
        <v>26</v>
      </c>
      <c r="I142" s="11"/>
      <c r="J142" s="6" t="s">
        <v>63</v>
      </c>
      <c r="K142" s="6" t="s">
        <v>64</v>
      </c>
      <c r="L142" s="6" t="s">
        <v>47</v>
      </c>
      <c r="M142" s="33"/>
      <c r="N142" s="7"/>
      <c r="O142" s="2"/>
      <c r="P142" s="2"/>
      <c r="Q142" s="2"/>
      <c r="R142" s="2"/>
      <c r="S142" s="2"/>
      <c r="T142" s="2"/>
      <c r="U142" s="2"/>
      <c r="V142" s="2"/>
      <c r="W142" s="2"/>
      <c r="X142" s="2"/>
      <c r="Y142" s="2"/>
      <c r="Z142" s="32">
        <f t="shared" si="12"/>
        <v>0</v>
      </c>
      <c r="AA142" s="2"/>
      <c r="AB142" s="2"/>
      <c r="AC142" s="2"/>
      <c r="AD142" s="2"/>
      <c r="AE142" s="2"/>
      <c r="AF142" s="2"/>
      <c r="AG142" s="2"/>
      <c r="AH142" s="2">
        <v>39.462000000000003</v>
      </c>
      <c r="AI142" s="2"/>
      <c r="AJ142" s="2"/>
      <c r="AK142" s="2">
        <v>92.078000000000003</v>
      </c>
      <c r="AL142" s="2"/>
      <c r="AM142" s="3">
        <f t="shared" si="13"/>
        <v>131.54000000000002</v>
      </c>
      <c r="AN142" s="2"/>
      <c r="AO142" s="2"/>
      <c r="AP142" s="2"/>
      <c r="AQ142" s="2"/>
      <c r="AR142" s="2"/>
      <c r="AS142" s="2"/>
      <c r="AT142" s="2"/>
      <c r="AU142" s="2">
        <v>87.144999999999996</v>
      </c>
      <c r="AV142" s="2">
        <v>87.144999999999996</v>
      </c>
      <c r="AW142" s="2">
        <v>174.29</v>
      </c>
      <c r="AX142" s="2">
        <v>174.29</v>
      </c>
      <c r="AY142" s="2">
        <v>261.43599999999998</v>
      </c>
      <c r="AZ142" s="3">
        <f t="shared" si="14"/>
        <v>784.30600000000004</v>
      </c>
      <c r="BA142" s="2">
        <v>261.43599999999998</v>
      </c>
      <c r="BB142" s="2">
        <v>261.43599999999998</v>
      </c>
      <c r="BC142" s="2">
        <v>174.29</v>
      </c>
      <c r="BD142" s="2">
        <v>174.29</v>
      </c>
      <c r="BE142" s="2">
        <v>87.144999999999996</v>
      </c>
      <c r="BF142" s="2"/>
      <c r="BG142" s="2"/>
      <c r="BH142" s="2"/>
      <c r="BI142" s="2"/>
      <c r="BJ142" s="2"/>
      <c r="BK142" s="2"/>
      <c r="BL142" s="2"/>
      <c r="BM142" s="3">
        <f t="shared" si="15"/>
        <v>958.59699999999987</v>
      </c>
      <c r="BN142" s="2"/>
      <c r="BO142" s="2"/>
      <c r="BP142" s="2"/>
      <c r="BQ142" s="2"/>
      <c r="BR142" s="2"/>
      <c r="BS142" s="2"/>
      <c r="BT142" s="2"/>
      <c r="BU142" s="2"/>
      <c r="BV142" s="2"/>
      <c r="BW142" s="2"/>
      <c r="BX142" s="2"/>
      <c r="BY142" s="2"/>
      <c r="BZ142" s="3">
        <f t="shared" si="16"/>
        <v>0</v>
      </c>
      <c r="CA142" s="30">
        <f t="shared" si="17"/>
        <v>1874.4429999999998</v>
      </c>
    </row>
    <row r="143" spans="1:79" s="4" customFormat="1" ht="12.95" customHeight="1" x14ac:dyDescent="0.2">
      <c r="A143" s="5" t="s">
        <v>24</v>
      </c>
      <c r="B143" s="9" t="s">
        <v>13</v>
      </c>
      <c r="C143" s="5" t="s">
        <v>614</v>
      </c>
      <c r="D143" s="8" t="s">
        <v>615</v>
      </c>
      <c r="E143" s="8" t="s">
        <v>614</v>
      </c>
      <c r="F143" s="8" t="s">
        <v>615</v>
      </c>
      <c r="G143" s="5" t="s">
        <v>29</v>
      </c>
      <c r="H143" s="37" t="s">
        <v>1057</v>
      </c>
      <c r="I143" s="37"/>
      <c r="J143" s="6" t="s">
        <v>589</v>
      </c>
      <c r="K143" s="6" t="s">
        <v>590</v>
      </c>
      <c r="L143" s="6" t="s">
        <v>30</v>
      </c>
      <c r="M143" s="33"/>
      <c r="N143" s="7"/>
      <c r="O143" s="2"/>
      <c r="P143" s="2"/>
      <c r="Q143" s="2"/>
      <c r="R143" s="2"/>
      <c r="S143" s="2"/>
      <c r="T143" s="2"/>
      <c r="U143" s="2"/>
      <c r="V143" s="2">
        <v>45</v>
      </c>
      <c r="W143" s="2">
        <v>45</v>
      </c>
      <c r="X143" s="2">
        <v>46</v>
      </c>
      <c r="Y143" s="2"/>
      <c r="Z143" s="32">
        <f t="shared" si="12"/>
        <v>136</v>
      </c>
      <c r="AA143" s="2"/>
      <c r="AB143" s="2"/>
      <c r="AC143" s="2"/>
      <c r="AD143" s="2">
        <v>18</v>
      </c>
      <c r="AE143" s="2">
        <v>50</v>
      </c>
      <c r="AF143" s="2">
        <v>107</v>
      </c>
      <c r="AG143" s="2">
        <v>188</v>
      </c>
      <c r="AH143" s="2">
        <v>141</v>
      </c>
      <c r="AI143" s="2">
        <v>141</v>
      </c>
      <c r="AJ143" s="2"/>
      <c r="AK143" s="2"/>
      <c r="AL143" s="2"/>
      <c r="AM143" s="3">
        <f t="shared" si="13"/>
        <v>645</v>
      </c>
      <c r="AN143" s="2"/>
      <c r="AO143" s="2">
        <v>41</v>
      </c>
      <c r="AP143" s="2">
        <v>80</v>
      </c>
      <c r="AQ143" s="2">
        <v>95</v>
      </c>
      <c r="AR143" s="2">
        <v>94</v>
      </c>
      <c r="AS143" s="2">
        <v>99</v>
      </c>
      <c r="AT143" s="2"/>
      <c r="AU143" s="2"/>
      <c r="AV143" s="2"/>
      <c r="AW143" s="2"/>
      <c r="AX143" s="2"/>
      <c r="AY143" s="2"/>
      <c r="AZ143" s="3">
        <f t="shared" si="14"/>
        <v>409</v>
      </c>
      <c r="BA143" s="2"/>
      <c r="BB143" s="2"/>
      <c r="BC143" s="2">
        <v>63</v>
      </c>
      <c r="BD143" s="2">
        <v>140</v>
      </c>
      <c r="BE143" s="2">
        <v>140</v>
      </c>
      <c r="BF143" s="2">
        <v>140</v>
      </c>
      <c r="BG143" s="2">
        <v>140</v>
      </c>
      <c r="BH143" s="2"/>
      <c r="BI143" s="2"/>
      <c r="BJ143" s="2"/>
      <c r="BK143" s="2"/>
      <c r="BL143" s="2"/>
      <c r="BM143" s="3">
        <f t="shared" si="15"/>
        <v>623</v>
      </c>
      <c r="BN143" s="2"/>
      <c r="BO143" s="2"/>
      <c r="BP143" s="2"/>
      <c r="BQ143" s="2"/>
      <c r="BR143" s="2"/>
      <c r="BS143" s="2"/>
      <c r="BT143" s="2"/>
      <c r="BU143" s="2"/>
      <c r="BV143" s="2"/>
      <c r="BW143" s="2"/>
      <c r="BX143" s="2"/>
      <c r="BY143" s="2"/>
      <c r="BZ143" s="3">
        <f t="shared" si="16"/>
        <v>0</v>
      </c>
      <c r="CA143" s="30">
        <f t="shared" si="17"/>
        <v>1813</v>
      </c>
    </row>
    <row r="144" spans="1:79" s="4" customFormat="1" ht="12.95" customHeight="1" x14ac:dyDescent="0.2">
      <c r="A144" s="5" t="s">
        <v>24</v>
      </c>
      <c r="B144" s="9" t="s">
        <v>13</v>
      </c>
      <c r="C144" s="5" t="s">
        <v>25</v>
      </c>
      <c r="D144" s="8" t="s">
        <v>250</v>
      </c>
      <c r="E144" s="8" t="s">
        <v>25</v>
      </c>
      <c r="F144" s="8" t="s">
        <v>250</v>
      </c>
      <c r="G144" s="5" t="s">
        <v>23</v>
      </c>
      <c r="H144" s="11" t="s">
        <v>26</v>
      </c>
      <c r="I144" s="11"/>
      <c r="J144" s="6" t="s">
        <v>568</v>
      </c>
      <c r="K144" s="6" t="s">
        <v>622</v>
      </c>
      <c r="L144" s="6" t="s">
        <v>623</v>
      </c>
      <c r="M144" s="33"/>
      <c r="N144" s="7"/>
      <c r="O144" s="2"/>
      <c r="P144" s="2"/>
      <c r="Q144" s="2"/>
      <c r="R144" s="2"/>
      <c r="S144" s="2"/>
      <c r="T144" s="2">
        <f>10*0.8</f>
        <v>8</v>
      </c>
      <c r="U144" s="2">
        <f>15*0.8</f>
        <v>12</v>
      </c>
      <c r="V144" s="2">
        <f>20*0.8</f>
        <v>16</v>
      </c>
      <c r="W144" s="2">
        <f>25*0.8</f>
        <v>20</v>
      </c>
      <c r="X144" s="2">
        <f>20*0.8</f>
        <v>16</v>
      </c>
      <c r="Y144" s="2">
        <f>10*0.8</f>
        <v>8</v>
      </c>
      <c r="Z144" s="32">
        <f t="shared" si="12"/>
        <v>80</v>
      </c>
      <c r="AA144" s="2"/>
      <c r="AB144" s="2"/>
      <c r="AC144" s="2"/>
      <c r="AD144" s="2"/>
      <c r="AE144" s="2"/>
      <c r="AF144" s="2">
        <f>135*0.8</f>
        <v>108</v>
      </c>
      <c r="AG144" s="2">
        <f>160*0.8</f>
        <v>128</v>
      </c>
      <c r="AH144" s="2">
        <f>180*0.8</f>
        <v>144</v>
      </c>
      <c r="AI144" s="2">
        <f>200*0.8</f>
        <v>160</v>
      </c>
      <c r="AJ144" s="2">
        <f>215*0.8</f>
        <v>172</v>
      </c>
      <c r="AK144" s="2">
        <f>195*0.8</f>
        <v>156</v>
      </c>
      <c r="AL144" s="2">
        <f>160*0.8</f>
        <v>128</v>
      </c>
      <c r="AM144" s="3">
        <f t="shared" si="13"/>
        <v>996</v>
      </c>
      <c r="AN144" s="2">
        <f>155*0.8</f>
        <v>124</v>
      </c>
      <c r="AO144" s="2">
        <f>150*0.8</f>
        <v>120</v>
      </c>
      <c r="AP144" s="2">
        <f>145*0.8</f>
        <v>116</v>
      </c>
      <c r="AQ144" s="2">
        <f>125*0.8</f>
        <v>100</v>
      </c>
      <c r="AR144" s="2">
        <f>120*0.8</f>
        <v>96</v>
      </c>
      <c r="AS144" s="2"/>
      <c r="AT144" s="2"/>
      <c r="AU144" s="2"/>
      <c r="AV144" s="2"/>
      <c r="AW144" s="2"/>
      <c r="AX144" s="2"/>
      <c r="AY144" s="2"/>
      <c r="AZ144" s="3">
        <f t="shared" si="14"/>
        <v>556</v>
      </c>
      <c r="BA144" s="2"/>
      <c r="BB144" s="2"/>
      <c r="BC144" s="2"/>
      <c r="BD144" s="2"/>
      <c r="BE144" s="2"/>
      <c r="BF144" s="2"/>
      <c r="BG144" s="2"/>
      <c r="BH144" s="2"/>
      <c r="BI144" s="2"/>
      <c r="BJ144" s="2"/>
      <c r="BK144" s="2"/>
      <c r="BL144" s="2"/>
      <c r="BM144" s="3">
        <f t="shared" si="15"/>
        <v>0</v>
      </c>
      <c r="BN144" s="2"/>
      <c r="BO144" s="2"/>
      <c r="BP144" s="2"/>
      <c r="BQ144" s="2"/>
      <c r="BR144" s="2"/>
      <c r="BS144" s="2"/>
      <c r="BT144" s="2"/>
      <c r="BU144" s="2"/>
      <c r="BV144" s="2"/>
      <c r="BW144" s="2"/>
      <c r="BX144" s="2"/>
      <c r="BY144" s="2"/>
      <c r="BZ144" s="3">
        <f t="shared" si="16"/>
        <v>0</v>
      </c>
      <c r="CA144" s="30">
        <f t="shared" si="17"/>
        <v>1632</v>
      </c>
    </row>
    <row r="145" spans="1:79" s="4" customFormat="1" ht="12.95" customHeight="1" x14ac:dyDescent="0.2">
      <c r="A145" s="5" t="s">
        <v>24</v>
      </c>
      <c r="B145" s="9" t="s">
        <v>13</v>
      </c>
      <c r="C145" s="5" t="s">
        <v>22</v>
      </c>
      <c r="D145" s="8" t="s">
        <v>588</v>
      </c>
      <c r="E145" s="8" t="s">
        <v>22</v>
      </c>
      <c r="F145" s="8" t="s">
        <v>588</v>
      </c>
      <c r="G145" s="5" t="s">
        <v>23</v>
      </c>
      <c r="H145" s="11" t="s">
        <v>26</v>
      </c>
      <c r="I145" s="11"/>
      <c r="J145" s="6" t="s">
        <v>61</v>
      </c>
      <c r="K145" s="6" t="s">
        <v>62</v>
      </c>
      <c r="L145" s="6" t="s">
        <v>47</v>
      </c>
      <c r="M145" s="33"/>
      <c r="N145" s="7"/>
      <c r="O145" s="2"/>
      <c r="P145" s="2"/>
      <c r="Q145" s="2"/>
      <c r="R145" s="2"/>
      <c r="S145" s="2"/>
      <c r="T145" s="2"/>
      <c r="U145" s="2"/>
      <c r="V145" s="2"/>
      <c r="W145" s="2"/>
      <c r="X145" s="2"/>
      <c r="Y145" s="2"/>
      <c r="Z145" s="32">
        <f t="shared" si="12"/>
        <v>0</v>
      </c>
      <c r="AA145" s="2"/>
      <c r="AB145" s="2"/>
      <c r="AC145" s="2"/>
      <c r="AD145" s="2"/>
      <c r="AE145" s="2"/>
      <c r="AF145" s="2"/>
      <c r="AG145" s="2"/>
      <c r="AH145" s="2">
        <v>25</v>
      </c>
      <c r="AI145" s="2"/>
      <c r="AJ145" s="2"/>
      <c r="AK145" s="2">
        <v>76</v>
      </c>
      <c r="AL145" s="2"/>
      <c r="AM145" s="3">
        <f t="shared" si="13"/>
        <v>101</v>
      </c>
      <c r="AN145" s="2"/>
      <c r="AO145" s="2"/>
      <c r="AP145" s="2"/>
      <c r="AQ145" s="2"/>
      <c r="AR145" s="2"/>
      <c r="AS145" s="2"/>
      <c r="AT145" s="2"/>
      <c r="AU145" s="2">
        <v>67.519000000000005</v>
      </c>
      <c r="AV145" s="2">
        <v>67.519000000000005</v>
      </c>
      <c r="AW145" s="2">
        <v>135.03800000000001</v>
      </c>
      <c r="AX145" s="2">
        <v>135.03800000000001</v>
      </c>
      <c r="AY145" s="2">
        <v>202.55600000000001</v>
      </c>
      <c r="AZ145" s="3">
        <f t="shared" si="14"/>
        <v>607.67000000000007</v>
      </c>
      <c r="BA145" s="2">
        <v>202.566</v>
      </c>
      <c r="BB145" s="2">
        <v>202.55600000000001</v>
      </c>
      <c r="BC145" s="2">
        <v>135.03800000000001</v>
      </c>
      <c r="BD145" s="2">
        <v>135.03800000000001</v>
      </c>
      <c r="BE145" s="2">
        <v>67.519000000000005</v>
      </c>
      <c r="BF145" s="2"/>
      <c r="BG145" s="2"/>
      <c r="BH145" s="2"/>
      <c r="BI145" s="2"/>
      <c r="BJ145" s="2"/>
      <c r="BK145" s="2"/>
      <c r="BL145" s="2"/>
      <c r="BM145" s="3">
        <f t="shared" si="15"/>
        <v>742.7170000000001</v>
      </c>
      <c r="BN145" s="2"/>
      <c r="BO145" s="2"/>
      <c r="BP145" s="2"/>
      <c r="BQ145" s="2"/>
      <c r="BR145" s="2"/>
      <c r="BS145" s="2"/>
      <c r="BT145" s="2"/>
      <c r="BU145" s="2"/>
      <c r="BV145" s="2"/>
      <c r="BW145" s="2"/>
      <c r="BX145" s="2"/>
      <c r="BY145" s="2"/>
      <c r="BZ145" s="3">
        <f t="shared" si="16"/>
        <v>0</v>
      </c>
      <c r="CA145" s="30">
        <f t="shared" si="17"/>
        <v>1451.3870000000002</v>
      </c>
    </row>
    <row r="146" spans="1:79" s="4" customFormat="1" ht="12.95" customHeight="1" x14ac:dyDescent="0.2">
      <c r="A146" s="5" t="s">
        <v>24</v>
      </c>
      <c r="B146" s="9" t="s">
        <v>13</v>
      </c>
      <c r="C146" s="5" t="s">
        <v>22</v>
      </c>
      <c r="D146" s="8" t="s">
        <v>585</v>
      </c>
      <c r="E146" s="8" t="s">
        <v>22</v>
      </c>
      <c r="F146" s="8" t="s">
        <v>585</v>
      </c>
      <c r="G146" s="5" t="s">
        <v>23</v>
      </c>
      <c r="H146" s="11" t="s">
        <v>26</v>
      </c>
      <c r="I146" s="11"/>
      <c r="J146" s="6" t="s">
        <v>48</v>
      </c>
      <c r="K146" s="6" t="s">
        <v>49</v>
      </c>
      <c r="L146" s="6" t="s">
        <v>47</v>
      </c>
      <c r="M146" s="33"/>
      <c r="N146" s="7"/>
      <c r="O146" s="2"/>
      <c r="P146" s="2"/>
      <c r="Q146" s="2"/>
      <c r="R146" s="2"/>
      <c r="S146" s="2"/>
      <c r="T146" s="2"/>
      <c r="U146" s="2"/>
      <c r="V146" s="2"/>
      <c r="W146" s="2"/>
      <c r="X146" s="2"/>
      <c r="Y146" s="2"/>
      <c r="Z146" s="32">
        <f t="shared" si="12"/>
        <v>0</v>
      </c>
      <c r="AA146" s="2"/>
      <c r="AB146" s="2"/>
      <c r="AC146" s="2"/>
      <c r="AD146" s="2"/>
      <c r="AE146" s="2"/>
      <c r="AF146" s="2"/>
      <c r="AG146" s="2"/>
      <c r="AH146" s="2">
        <v>30</v>
      </c>
      <c r="AI146" s="2"/>
      <c r="AJ146" s="2"/>
      <c r="AK146" s="2">
        <v>70</v>
      </c>
      <c r="AL146" s="2"/>
      <c r="AM146" s="3">
        <f t="shared" si="13"/>
        <v>100</v>
      </c>
      <c r="AN146" s="2"/>
      <c r="AO146" s="2"/>
      <c r="AP146" s="2"/>
      <c r="AQ146" s="2"/>
      <c r="AR146" s="2"/>
      <c r="AS146" s="2"/>
      <c r="AT146" s="2"/>
      <c r="AU146" s="2"/>
      <c r="AV146" s="2">
        <v>67.5</v>
      </c>
      <c r="AW146" s="2">
        <v>67.5</v>
      </c>
      <c r="AX146" s="2">
        <v>135</v>
      </c>
      <c r="AY146" s="2">
        <v>135</v>
      </c>
      <c r="AZ146" s="3">
        <f t="shared" si="14"/>
        <v>405</v>
      </c>
      <c r="BA146" s="2">
        <v>202.5</v>
      </c>
      <c r="BB146" s="2">
        <v>202.5</v>
      </c>
      <c r="BC146" s="2">
        <v>202.5</v>
      </c>
      <c r="BD146" s="2">
        <v>135</v>
      </c>
      <c r="BE146" s="2">
        <v>135</v>
      </c>
      <c r="BF146" s="2">
        <v>67.5</v>
      </c>
      <c r="BG146" s="2"/>
      <c r="BH146" s="2"/>
      <c r="BI146" s="2"/>
      <c r="BJ146" s="2"/>
      <c r="BK146" s="2"/>
      <c r="BL146" s="2"/>
      <c r="BM146" s="3">
        <f t="shared" si="15"/>
        <v>945</v>
      </c>
      <c r="BN146" s="2"/>
      <c r="BO146" s="2"/>
      <c r="BP146" s="2"/>
      <c r="BQ146" s="2"/>
      <c r="BR146" s="2"/>
      <c r="BS146" s="2"/>
      <c r="BT146" s="2"/>
      <c r="BU146" s="2"/>
      <c r="BV146" s="2"/>
      <c r="BW146" s="2"/>
      <c r="BX146" s="2"/>
      <c r="BY146" s="2"/>
      <c r="BZ146" s="3">
        <f t="shared" si="16"/>
        <v>0</v>
      </c>
      <c r="CA146" s="30">
        <f t="shared" si="17"/>
        <v>1450</v>
      </c>
    </row>
    <row r="147" spans="1:79" s="4" customFormat="1" ht="12.95" customHeight="1" x14ac:dyDescent="0.2">
      <c r="A147" s="5" t="s">
        <v>24</v>
      </c>
      <c r="B147" s="9" t="s">
        <v>13</v>
      </c>
      <c r="C147" s="5" t="s">
        <v>22</v>
      </c>
      <c r="D147" s="8" t="s">
        <v>585</v>
      </c>
      <c r="E147" s="8" t="s">
        <v>22</v>
      </c>
      <c r="F147" s="8" t="s">
        <v>585</v>
      </c>
      <c r="G147" s="5" t="s">
        <v>23</v>
      </c>
      <c r="H147" s="11" t="s">
        <v>26</v>
      </c>
      <c r="I147" s="11"/>
      <c r="J147" s="6" t="s">
        <v>51</v>
      </c>
      <c r="K147" s="6" t="s">
        <v>52</v>
      </c>
      <c r="L147" s="6" t="s">
        <v>47</v>
      </c>
      <c r="M147" s="33"/>
      <c r="N147" s="7"/>
      <c r="O147" s="2"/>
      <c r="P147" s="2"/>
      <c r="Q147" s="2"/>
      <c r="R147" s="2"/>
      <c r="S147" s="2"/>
      <c r="T147" s="2"/>
      <c r="U147" s="2"/>
      <c r="V147" s="2"/>
      <c r="W147" s="2">
        <v>13.91</v>
      </c>
      <c r="X147" s="2">
        <v>27.82</v>
      </c>
      <c r="Y147" s="2">
        <v>55.64</v>
      </c>
      <c r="Z147" s="32">
        <f t="shared" si="12"/>
        <v>97.37</v>
      </c>
      <c r="AA147" s="2">
        <v>27.82</v>
      </c>
      <c r="AB147" s="2">
        <v>13.91</v>
      </c>
      <c r="AC147" s="2"/>
      <c r="AD147" s="2"/>
      <c r="AE147" s="2"/>
      <c r="AF147" s="2"/>
      <c r="AG147" s="2"/>
      <c r="AH147" s="2"/>
      <c r="AI147" s="2">
        <v>125.19</v>
      </c>
      <c r="AJ147" s="2">
        <v>125.19</v>
      </c>
      <c r="AK147" s="2">
        <v>125.19</v>
      </c>
      <c r="AL147" s="2">
        <v>125.19</v>
      </c>
      <c r="AM147" s="3">
        <f t="shared" si="13"/>
        <v>542.49</v>
      </c>
      <c r="AN147" s="2">
        <v>250.38</v>
      </c>
      <c r="AO147" s="2">
        <v>250.38</v>
      </c>
      <c r="AP147" s="2">
        <v>125.19</v>
      </c>
      <c r="AQ147" s="2">
        <v>125.19</v>
      </c>
      <c r="AR147" s="2"/>
      <c r="AS147" s="2"/>
      <c r="AT147" s="2"/>
      <c r="AU147" s="2"/>
      <c r="AV147" s="2"/>
      <c r="AW147" s="2"/>
      <c r="AX147" s="2"/>
      <c r="AY147" s="2"/>
      <c r="AZ147" s="3">
        <f t="shared" si="14"/>
        <v>751.1400000000001</v>
      </c>
      <c r="BA147" s="2"/>
      <c r="BB147" s="2"/>
      <c r="BC147" s="2"/>
      <c r="BD147" s="2"/>
      <c r="BE147" s="2"/>
      <c r="BF147" s="2"/>
      <c r="BG147" s="2"/>
      <c r="BH147" s="2"/>
      <c r="BI147" s="2"/>
      <c r="BJ147" s="2"/>
      <c r="BK147" s="2"/>
      <c r="BL147" s="2"/>
      <c r="BM147" s="3">
        <f t="shared" si="15"/>
        <v>0</v>
      </c>
      <c r="BN147" s="2"/>
      <c r="BO147" s="2"/>
      <c r="BP147" s="2"/>
      <c r="BQ147" s="2"/>
      <c r="BR147" s="2"/>
      <c r="BS147" s="2"/>
      <c r="BT147" s="2"/>
      <c r="BU147" s="2"/>
      <c r="BV147" s="2"/>
      <c r="BW147" s="2"/>
      <c r="BX147" s="2"/>
      <c r="BY147" s="2"/>
      <c r="BZ147" s="3">
        <f t="shared" si="16"/>
        <v>0</v>
      </c>
      <c r="CA147" s="30">
        <f t="shared" si="17"/>
        <v>1391</v>
      </c>
    </row>
    <row r="148" spans="1:79" s="4" customFormat="1" ht="12.95" customHeight="1" x14ac:dyDescent="0.2">
      <c r="A148" s="5" t="s">
        <v>24</v>
      </c>
      <c r="B148" s="9" t="s">
        <v>13</v>
      </c>
      <c r="C148" s="5" t="s">
        <v>25</v>
      </c>
      <c r="D148" s="8" t="s">
        <v>250</v>
      </c>
      <c r="E148" s="8" t="s">
        <v>25</v>
      </c>
      <c r="F148" s="8" t="s">
        <v>250</v>
      </c>
      <c r="G148" s="5" t="s">
        <v>23</v>
      </c>
      <c r="H148" s="11" t="s">
        <v>26</v>
      </c>
      <c r="I148" s="11"/>
      <c r="J148" s="6" t="s">
        <v>626</v>
      </c>
      <c r="K148" s="6" t="s">
        <v>627</v>
      </c>
      <c r="L148" s="6" t="s">
        <v>628</v>
      </c>
      <c r="M148" s="33"/>
      <c r="N148" s="7"/>
      <c r="O148" s="2"/>
      <c r="P148" s="2"/>
      <c r="Q148" s="2"/>
      <c r="R148" s="2"/>
      <c r="S148" s="2"/>
      <c r="T148" s="2"/>
      <c r="U148" s="2"/>
      <c r="V148" s="2"/>
      <c r="W148" s="2"/>
      <c r="X148" s="2">
        <v>1000</v>
      </c>
      <c r="Y148" s="2"/>
      <c r="Z148" s="32">
        <f t="shared" si="12"/>
        <v>1000</v>
      </c>
      <c r="AA148" s="2"/>
      <c r="AB148" s="2"/>
      <c r="AC148" s="2"/>
      <c r="AD148" s="2"/>
      <c r="AE148" s="2"/>
      <c r="AF148" s="2"/>
      <c r="AG148" s="2"/>
      <c r="AH148" s="2"/>
      <c r="AI148" s="2">
        <v>120</v>
      </c>
      <c r="AJ148" s="2"/>
      <c r="AK148" s="2"/>
      <c r="AL148" s="2"/>
      <c r="AM148" s="3">
        <f t="shared" si="13"/>
        <v>120</v>
      </c>
      <c r="AN148" s="2"/>
      <c r="AO148" s="2"/>
      <c r="AP148" s="2"/>
      <c r="AQ148" s="2"/>
      <c r="AR148" s="2"/>
      <c r="AS148" s="2"/>
      <c r="AT148" s="2"/>
      <c r="AU148" s="2"/>
      <c r="AV148" s="2">
        <v>120</v>
      </c>
      <c r="AW148" s="2"/>
      <c r="AX148" s="2"/>
      <c r="AY148" s="2"/>
      <c r="AZ148" s="3">
        <f t="shared" si="14"/>
        <v>120</v>
      </c>
      <c r="BA148" s="2"/>
      <c r="BB148" s="2"/>
      <c r="BC148" s="2"/>
      <c r="BD148" s="2"/>
      <c r="BE148" s="2"/>
      <c r="BF148" s="2"/>
      <c r="BG148" s="2"/>
      <c r="BH148" s="2"/>
      <c r="BI148" s="2">
        <v>120</v>
      </c>
      <c r="BJ148" s="2"/>
      <c r="BK148" s="2"/>
      <c r="BL148" s="2"/>
      <c r="BM148" s="3">
        <f t="shared" si="15"/>
        <v>120</v>
      </c>
      <c r="BN148" s="2"/>
      <c r="BO148" s="2"/>
      <c r="BP148" s="2"/>
      <c r="BQ148" s="2"/>
      <c r="BR148" s="2"/>
      <c r="BS148" s="2"/>
      <c r="BT148" s="2"/>
      <c r="BU148" s="2"/>
      <c r="BV148" s="2"/>
      <c r="BW148" s="2"/>
      <c r="BX148" s="2"/>
      <c r="BY148" s="2"/>
      <c r="BZ148" s="3">
        <f t="shared" si="16"/>
        <v>0</v>
      </c>
      <c r="CA148" s="30">
        <f t="shared" si="17"/>
        <v>1360</v>
      </c>
    </row>
    <row r="149" spans="1:79" s="4" customFormat="1" ht="12.95" customHeight="1" x14ac:dyDescent="0.2">
      <c r="A149" s="5" t="s">
        <v>24</v>
      </c>
      <c r="B149" s="9" t="s">
        <v>13</v>
      </c>
      <c r="C149" s="5" t="s">
        <v>25</v>
      </c>
      <c r="D149" s="8" t="s">
        <v>250</v>
      </c>
      <c r="E149" s="8" t="s">
        <v>25</v>
      </c>
      <c r="F149" s="8" t="s">
        <v>250</v>
      </c>
      <c r="G149" s="5" t="s">
        <v>23</v>
      </c>
      <c r="H149" s="11" t="s">
        <v>26</v>
      </c>
      <c r="I149" s="11"/>
      <c r="J149" s="6" t="s">
        <v>550</v>
      </c>
      <c r="K149" s="6" t="s">
        <v>549</v>
      </c>
      <c r="L149" s="6" t="s">
        <v>440</v>
      </c>
      <c r="M149" s="33"/>
      <c r="N149" s="7"/>
      <c r="O149" s="2"/>
      <c r="P149" s="2"/>
      <c r="Q149" s="2"/>
      <c r="R149" s="2"/>
      <c r="S149" s="2"/>
      <c r="T149" s="2"/>
      <c r="U149" s="2">
        <v>15</v>
      </c>
      <c r="V149" s="2">
        <v>15</v>
      </c>
      <c r="W149" s="2">
        <v>15</v>
      </c>
      <c r="X149" s="2">
        <v>15</v>
      </c>
      <c r="Y149" s="2">
        <v>15</v>
      </c>
      <c r="Z149" s="32">
        <f t="shared" si="12"/>
        <v>75</v>
      </c>
      <c r="AA149" s="2"/>
      <c r="AB149" s="2"/>
      <c r="AC149" s="2"/>
      <c r="AD149" s="2"/>
      <c r="AE149" s="2"/>
      <c r="AF149" s="2"/>
      <c r="AG149" s="2">
        <v>25</v>
      </c>
      <c r="AH149" s="2">
        <v>30</v>
      </c>
      <c r="AI149" s="2">
        <v>30</v>
      </c>
      <c r="AJ149" s="2">
        <v>38</v>
      </c>
      <c r="AK149" s="2">
        <v>40</v>
      </c>
      <c r="AL149" s="2">
        <v>45</v>
      </c>
      <c r="AM149" s="3">
        <f t="shared" si="13"/>
        <v>208</v>
      </c>
      <c r="AN149" s="2">
        <v>50</v>
      </c>
      <c r="AO149" s="2">
        <v>55</v>
      </c>
      <c r="AP149" s="2">
        <v>60</v>
      </c>
      <c r="AQ149" s="2">
        <v>65</v>
      </c>
      <c r="AR149" s="2">
        <v>70</v>
      </c>
      <c r="AS149" s="2">
        <v>80</v>
      </c>
      <c r="AT149" s="2">
        <v>80</v>
      </c>
      <c r="AU149" s="2">
        <v>80</v>
      </c>
      <c r="AV149" s="2">
        <v>75</v>
      </c>
      <c r="AW149" s="2">
        <v>70</v>
      </c>
      <c r="AX149" s="2">
        <v>65</v>
      </c>
      <c r="AY149" s="2">
        <v>60</v>
      </c>
      <c r="AZ149" s="3">
        <f t="shared" si="14"/>
        <v>810</v>
      </c>
      <c r="BA149" s="2">
        <v>55</v>
      </c>
      <c r="BB149" s="2">
        <v>45</v>
      </c>
      <c r="BC149" s="2">
        <v>40</v>
      </c>
      <c r="BD149" s="2">
        <v>35</v>
      </c>
      <c r="BE149" s="2">
        <v>35</v>
      </c>
      <c r="BF149" s="2">
        <v>25</v>
      </c>
      <c r="BG149" s="2"/>
      <c r="BH149" s="2"/>
      <c r="BI149" s="2"/>
      <c r="BJ149" s="2"/>
      <c r="BK149" s="2"/>
      <c r="BL149" s="2"/>
      <c r="BM149" s="3">
        <f t="shared" si="15"/>
        <v>235</v>
      </c>
      <c r="BN149" s="2"/>
      <c r="BO149" s="2"/>
      <c r="BP149" s="2"/>
      <c r="BQ149" s="2"/>
      <c r="BR149" s="2"/>
      <c r="BS149" s="2"/>
      <c r="BT149" s="2"/>
      <c r="BU149" s="2"/>
      <c r="BV149" s="2"/>
      <c r="BW149" s="2"/>
      <c r="BX149" s="2"/>
      <c r="BY149" s="2"/>
      <c r="BZ149" s="3">
        <f t="shared" si="16"/>
        <v>0</v>
      </c>
      <c r="CA149" s="30">
        <f t="shared" si="17"/>
        <v>1328</v>
      </c>
    </row>
    <row r="150" spans="1:79" s="4" customFormat="1" ht="12.95" customHeight="1" x14ac:dyDescent="0.2">
      <c r="A150" s="5" t="s">
        <v>24</v>
      </c>
      <c r="B150" s="9" t="s">
        <v>13</v>
      </c>
      <c r="C150" s="5" t="s">
        <v>614</v>
      </c>
      <c r="D150" s="8" t="s">
        <v>615</v>
      </c>
      <c r="E150" s="8" t="s">
        <v>614</v>
      </c>
      <c r="F150" s="8" t="s">
        <v>615</v>
      </c>
      <c r="G150" s="5" t="s">
        <v>29</v>
      </c>
      <c r="H150" s="11" t="s">
        <v>26</v>
      </c>
      <c r="I150" s="11"/>
      <c r="J150" s="6" t="s">
        <v>32</v>
      </c>
      <c r="K150" s="6" t="s">
        <v>594</v>
      </c>
      <c r="L150" s="6" t="s">
        <v>33</v>
      </c>
      <c r="M150" s="33"/>
      <c r="N150" s="7"/>
      <c r="O150" s="2"/>
      <c r="P150" s="2"/>
      <c r="Q150" s="2"/>
      <c r="R150" s="2"/>
      <c r="S150" s="2"/>
      <c r="T150" s="2"/>
      <c r="U150" s="2"/>
      <c r="V150" s="2"/>
      <c r="W150" s="2"/>
      <c r="X150" s="2"/>
      <c r="Y150" s="2"/>
      <c r="Z150" s="32">
        <f t="shared" si="12"/>
        <v>0</v>
      </c>
      <c r="AA150" s="2"/>
      <c r="AB150" s="2"/>
      <c r="AC150" s="2"/>
      <c r="AD150" s="2"/>
      <c r="AE150" s="2"/>
      <c r="AF150" s="2"/>
      <c r="AG150" s="2"/>
      <c r="AH150" s="2"/>
      <c r="AI150" s="2"/>
      <c r="AJ150" s="2"/>
      <c r="AK150" s="2"/>
      <c r="AL150" s="2">
        <v>160</v>
      </c>
      <c r="AM150" s="3">
        <f t="shared" si="13"/>
        <v>160</v>
      </c>
      <c r="AN150" s="2">
        <v>199</v>
      </c>
      <c r="AO150" s="2">
        <v>270</v>
      </c>
      <c r="AP150" s="2">
        <v>270</v>
      </c>
      <c r="AQ150" s="2">
        <v>270</v>
      </c>
      <c r="AR150" s="2">
        <v>100</v>
      </c>
      <c r="AS150" s="2"/>
      <c r="AT150" s="2"/>
      <c r="AU150" s="2"/>
      <c r="AV150" s="2"/>
      <c r="AW150" s="2"/>
      <c r="AX150" s="2"/>
      <c r="AY150" s="2"/>
      <c r="AZ150" s="3">
        <f t="shared" si="14"/>
        <v>1109</v>
      </c>
      <c r="BA150" s="2"/>
      <c r="BB150" s="2"/>
      <c r="BC150" s="2"/>
      <c r="BD150" s="2"/>
      <c r="BE150" s="2"/>
      <c r="BF150" s="2"/>
      <c r="BG150" s="2"/>
      <c r="BH150" s="2"/>
      <c r="BI150" s="2"/>
      <c r="BJ150" s="2"/>
      <c r="BK150" s="2"/>
      <c r="BL150" s="2"/>
      <c r="BM150" s="3">
        <f t="shared" si="15"/>
        <v>0</v>
      </c>
      <c r="BN150" s="2"/>
      <c r="BO150" s="2"/>
      <c r="BP150" s="2"/>
      <c r="BQ150" s="2"/>
      <c r="BR150" s="2"/>
      <c r="BS150" s="2"/>
      <c r="BT150" s="2"/>
      <c r="BU150" s="2"/>
      <c r="BV150" s="2"/>
      <c r="BW150" s="2"/>
      <c r="BX150" s="2"/>
      <c r="BY150" s="2"/>
      <c r="BZ150" s="3">
        <f t="shared" si="16"/>
        <v>0</v>
      </c>
      <c r="CA150" s="30">
        <f t="shared" si="17"/>
        <v>1269</v>
      </c>
    </row>
    <row r="151" spans="1:79" s="4" customFormat="1" ht="12.95" customHeight="1" x14ac:dyDescent="0.2">
      <c r="A151" s="5" t="s">
        <v>24</v>
      </c>
      <c r="B151" s="9" t="s">
        <v>13</v>
      </c>
      <c r="C151" s="5" t="s">
        <v>22</v>
      </c>
      <c r="D151" s="8" t="s">
        <v>588</v>
      </c>
      <c r="E151" s="8" t="s">
        <v>22</v>
      </c>
      <c r="F151" s="8" t="s">
        <v>588</v>
      </c>
      <c r="G151" s="5" t="s">
        <v>23</v>
      </c>
      <c r="H151" s="11" t="s">
        <v>26</v>
      </c>
      <c r="I151" s="11"/>
      <c r="J151" s="6" t="s">
        <v>55</v>
      </c>
      <c r="K151" s="6" t="s">
        <v>56</v>
      </c>
      <c r="L151" s="6" t="s">
        <v>47</v>
      </c>
      <c r="M151" s="33"/>
      <c r="N151" s="7"/>
      <c r="O151" s="2"/>
      <c r="P151" s="2"/>
      <c r="Q151" s="2"/>
      <c r="R151" s="2"/>
      <c r="S151" s="2"/>
      <c r="T151" s="2"/>
      <c r="U151" s="2">
        <v>11.356</v>
      </c>
      <c r="V151" s="2">
        <v>22.712</v>
      </c>
      <c r="W151" s="2">
        <v>45.423999999999999</v>
      </c>
      <c r="X151" s="2">
        <v>22.712</v>
      </c>
      <c r="Y151" s="2">
        <v>11.356</v>
      </c>
      <c r="Z151" s="32">
        <f t="shared" si="12"/>
        <v>113.55999999999999</v>
      </c>
      <c r="AA151" s="2"/>
      <c r="AB151" s="2"/>
      <c r="AC151" s="2"/>
      <c r="AD151" s="2"/>
      <c r="AE151" s="2"/>
      <c r="AF151" s="2"/>
      <c r="AG151" s="2"/>
      <c r="AH151" s="2">
        <v>102.20399999999999</v>
      </c>
      <c r="AI151" s="2">
        <v>102.20399999999999</v>
      </c>
      <c r="AJ151" s="2">
        <v>102.20399999999999</v>
      </c>
      <c r="AK151" s="2">
        <v>102.20399999999999</v>
      </c>
      <c r="AL151" s="2">
        <v>204.40799999999999</v>
      </c>
      <c r="AM151" s="3">
        <f t="shared" si="13"/>
        <v>613.22399999999993</v>
      </c>
      <c r="AN151" s="2">
        <v>204.40799999999999</v>
      </c>
      <c r="AO151" s="2">
        <v>102.104</v>
      </c>
      <c r="AP151" s="2">
        <v>102.20399999999999</v>
      </c>
      <c r="AQ151" s="2"/>
      <c r="AR151" s="2"/>
      <c r="AS151" s="2"/>
      <c r="AT151" s="2"/>
      <c r="AU151" s="2"/>
      <c r="AV151" s="2"/>
      <c r="AW151" s="2"/>
      <c r="AX151" s="2"/>
      <c r="AY151" s="2"/>
      <c r="AZ151" s="3">
        <f t="shared" si="14"/>
        <v>408.71600000000001</v>
      </c>
      <c r="BA151" s="2"/>
      <c r="BB151" s="2"/>
      <c r="BC151" s="2"/>
      <c r="BD151" s="2"/>
      <c r="BE151" s="2"/>
      <c r="BF151" s="2"/>
      <c r="BG151" s="2"/>
      <c r="BH151" s="2"/>
      <c r="BI151" s="2"/>
      <c r="BJ151" s="2"/>
      <c r="BK151" s="2"/>
      <c r="BL151" s="2"/>
      <c r="BM151" s="3">
        <f t="shared" si="15"/>
        <v>0</v>
      </c>
      <c r="BN151" s="2"/>
      <c r="BO151" s="2"/>
      <c r="BP151" s="2"/>
      <c r="BQ151" s="2"/>
      <c r="BR151" s="2"/>
      <c r="BS151" s="2"/>
      <c r="BT151" s="2"/>
      <c r="BU151" s="2"/>
      <c r="BV151" s="2"/>
      <c r="BW151" s="2"/>
      <c r="BX151" s="2"/>
      <c r="BY151" s="2"/>
      <c r="BZ151" s="3">
        <f t="shared" si="16"/>
        <v>0</v>
      </c>
      <c r="CA151" s="30">
        <f t="shared" si="17"/>
        <v>1135.5</v>
      </c>
    </row>
    <row r="152" spans="1:79" s="4" customFormat="1" ht="12.95" customHeight="1" x14ac:dyDescent="0.2">
      <c r="A152" s="5" t="s">
        <v>24</v>
      </c>
      <c r="B152" s="9" t="s">
        <v>13</v>
      </c>
      <c r="C152" s="5" t="s">
        <v>25</v>
      </c>
      <c r="D152" s="8" t="s">
        <v>250</v>
      </c>
      <c r="E152" s="8" t="s">
        <v>25</v>
      </c>
      <c r="F152" s="8" t="s">
        <v>250</v>
      </c>
      <c r="G152" s="5" t="s">
        <v>23</v>
      </c>
      <c r="H152" s="11" t="s">
        <v>26</v>
      </c>
      <c r="I152" s="11"/>
      <c r="J152" s="6" t="s">
        <v>996</v>
      </c>
      <c r="K152" s="6" t="s">
        <v>253</v>
      </c>
      <c r="L152" s="6" t="s">
        <v>254</v>
      </c>
      <c r="M152" s="33"/>
      <c r="N152" s="7"/>
      <c r="O152" s="2"/>
      <c r="P152" s="2"/>
      <c r="Q152" s="2"/>
      <c r="R152" s="2"/>
      <c r="S152" s="2"/>
      <c r="T152" s="2"/>
      <c r="U152" s="2"/>
      <c r="V152" s="2"/>
      <c r="W152" s="2"/>
      <c r="X152" s="2"/>
      <c r="Y152" s="2">
        <v>113</v>
      </c>
      <c r="Z152" s="32">
        <f t="shared" si="12"/>
        <v>113</v>
      </c>
      <c r="AA152" s="2"/>
      <c r="AB152" s="2"/>
      <c r="AC152" s="2"/>
      <c r="AD152" s="2"/>
      <c r="AE152" s="2"/>
      <c r="AF152" s="2"/>
      <c r="AG152" s="2"/>
      <c r="AH152" s="2"/>
      <c r="AI152" s="2"/>
      <c r="AJ152" s="2"/>
      <c r="AK152" s="2"/>
      <c r="AL152" s="2">
        <v>248</v>
      </c>
      <c r="AM152" s="3">
        <f t="shared" si="13"/>
        <v>248</v>
      </c>
      <c r="AN152" s="2"/>
      <c r="AO152" s="2"/>
      <c r="AP152" s="2"/>
      <c r="AQ152" s="2"/>
      <c r="AR152" s="2"/>
      <c r="AS152" s="2"/>
      <c r="AT152" s="2"/>
      <c r="AU152" s="2"/>
      <c r="AV152" s="2"/>
      <c r="AW152" s="2"/>
      <c r="AX152" s="2"/>
      <c r="AY152" s="2">
        <v>173</v>
      </c>
      <c r="AZ152" s="3">
        <f t="shared" si="14"/>
        <v>173</v>
      </c>
      <c r="BA152" s="2"/>
      <c r="BB152" s="2"/>
      <c r="BC152" s="2"/>
      <c r="BD152" s="2"/>
      <c r="BE152" s="2"/>
      <c r="BF152" s="2"/>
      <c r="BG152" s="2"/>
      <c r="BH152" s="2"/>
      <c r="BI152" s="2"/>
      <c r="BJ152" s="2"/>
      <c r="BK152" s="2"/>
      <c r="BL152" s="2">
        <v>223</v>
      </c>
      <c r="BM152" s="3">
        <f t="shared" si="15"/>
        <v>223</v>
      </c>
      <c r="BN152" s="2"/>
      <c r="BO152" s="2"/>
      <c r="BP152" s="2"/>
      <c r="BQ152" s="2"/>
      <c r="BR152" s="2"/>
      <c r="BS152" s="2"/>
      <c r="BT152" s="2"/>
      <c r="BU152" s="2"/>
      <c r="BV152" s="2"/>
      <c r="BW152" s="2"/>
      <c r="BX152" s="2"/>
      <c r="BY152" s="2">
        <v>223</v>
      </c>
      <c r="BZ152" s="3">
        <f t="shared" si="16"/>
        <v>223</v>
      </c>
      <c r="CA152" s="30">
        <f t="shared" si="17"/>
        <v>980</v>
      </c>
    </row>
    <row r="153" spans="1:79" s="4" customFormat="1" ht="12.95" customHeight="1" x14ac:dyDescent="0.2">
      <c r="A153" s="5" t="s">
        <v>24</v>
      </c>
      <c r="B153" s="9" t="s">
        <v>13</v>
      </c>
      <c r="C153" s="5" t="s">
        <v>614</v>
      </c>
      <c r="D153" s="8" t="s">
        <v>615</v>
      </c>
      <c r="E153" s="8" t="s">
        <v>614</v>
      </c>
      <c r="F153" s="8" t="s">
        <v>615</v>
      </c>
      <c r="G153" s="5" t="s">
        <v>29</v>
      </c>
      <c r="H153" s="11" t="s">
        <v>26</v>
      </c>
      <c r="I153" s="11"/>
      <c r="J153" s="6" t="s">
        <v>477</v>
      </c>
      <c r="K153" s="6" t="s">
        <v>478</v>
      </c>
      <c r="L153" s="6" t="s">
        <v>30</v>
      </c>
      <c r="M153" s="33"/>
      <c r="N153" s="7"/>
      <c r="O153" s="2"/>
      <c r="P153" s="2"/>
      <c r="Q153" s="2"/>
      <c r="R153" s="2"/>
      <c r="S153" s="2"/>
      <c r="T153" s="2"/>
      <c r="U153" s="2">
        <v>200</v>
      </c>
      <c r="V153" s="2">
        <v>200</v>
      </c>
      <c r="W153" s="2">
        <v>200</v>
      </c>
      <c r="X153" s="2">
        <v>200</v>
      </c>
      <c r="Y153" s="2"/>
      <c r="Z153" s="32">
        <f t="shared" si="12"/>
        <v>800</v>
      </c>
      <c r="AA153" s="2"/>
      <c r="AB153" s="2"/>
      <c r="AC153" s="2"/>
      <c r="AD153" s="2"/>
      <c r="AE153" s="2"/>
      <c r="AF153" s="2"/>
      <c r="AG153" s="2"/>
      <c r="AH153" s="2"/>
      <c r="AI153" s="2"/>
      <c r="AJ153" s="2"/>
      <c r="AK153" s="2"/>
      <c r="AL153" s="2"/>
      <c r="AM153" s="3">
        <f t="shared" si="13"/>
        <v>0</v>
      </c>
      <c r="AN153" s="2"/>
      <c r="AO153" s="2"/>
      <c r="AP153" s="2"/>
      <c r="AQ153" s="2"/>
      <c r="AR153" s="2"/>
      <c r="AS153" s="2"/>
      <c r="AT153" s="2"/>
      <c r="AU153" s="2"/>
      <c r="AV153" s="2"/>
      <c r="AW153" s="2"/>
      <c r="AX153" s="2"/>
      <c r="AY153" s="2"/>
      <c r="AZ153" s="3">
        <f t="shared" si="14"/>
        <v>0</v>
      </c>
      <c r="BA153" s="2"/>
      <c r="BB153" s="2"/>
      <c r="BC153" s="2"/>
      <c r="BD153" s="2"/>
      <c r="BE153" s="2"/>
      <c r="BF153" s="2"/>
      <c r="BG153" s="2"/>
      <c r="BH153" s="2"/>
      <c r="BI153" s="2"/>
      <c r="BJ153" s="2"/>
      <c r="BK153" s="2"/>
      <c r="BL153" s="2"/>
      <c r="BM153" s="3">
        <f t="shared" si="15"/>
        <v>0</v>
      </c>
      <c r="BN153" s="2"/>
      <c r="BO153" s="2"/>
      <c r="BP153" s="2"/>
      <c r="BQ153" s="2"/>
      <c r="BR153" s="2"/>
      <c r="BS153" s="2"/>
      <c r="BT153" s="2"/>
      <c r="BU153" s="2"/>
      <c r="BV153" s="2"/>
      <c r="BW153" s="2"/>
      <c r="BX153" s="2"/>
      <c r="BY153" s="2"/>
      <c r="BZ153" s="3">
        <f t="shared" si="16"/>
        <v>0</v>
      </c>
      <c r="CA153" s="30">
        <f t="shared" si="17"/>
        <v>800</v>
      </c>
    </row>
    <row r="154" spans="1:79" s="4" customFormat="1" ht="12.95" customHeight="1" x14ac:dyDescent="0.2">
      <c r="A154" s="5" t="s">
        <v>24</v>
      </c>
      <c r="B154" s="9" t="s">
        <v>13</v>
      </c>
      <c r="C154" s="5" t="s">
        <v>25</v>
      </c>
      <c r="D154" s="8" t="s">
        <v>250</v>
      </c>
      <c r="E154" s="8" t="s">
        <v>25</v>
      </c>
      <c r="F154" s="8" t="s">
        <v>250</v>
      </c>
      <c r="G154" s="5" t="s">
        <v>23</v>
      </c>
      <c r="H154" s="11" t="s">
        <v>26</v>
      </c>
      <c r="I154" s="11"/>
      <c r="J154" s="6" t="s">
        <v>256</v>
      </c>
      <c r="K154" s="6" t="s">
        <v>257</v>
      </c>
      <c r="L154" s="6" t="s">
        <v>258</v>
      </c>
      <c r="M154" s="33"/>
      <c r="N154" s="7"/>
      <c r="O154" s="2"/>
      <c r="P154" s="2"/>
      <c r="Q154" s="2"/>
      <c r="R154" s="2"/>
      <c r="S154" s="2"/>
      <c r="T154" s="2"/>
      <c r="U154" s="2"/>
      <c r="V154" s="2"/>
      <c r="W154" s="2"/>
      <c r="X154" s="2"/>
      <c r="Y154" s="2"/>
      <c r="Z154" s="32">
        <f t="shared" si="12"/>
        <v>0</v>
      </c>
      <c r="AA154" s="2"/>
      <c r="AB154" s="2"/>
      <c r="AC154" s="2"/>
      <c r="AD154" s="2"/>
      <c r="AE154" s="2"/>
      <c r="AF154" s="2"/>
      <c r="AG154" s="2"/>
      <c r="AH154" s="2"/>
      <c r="AI154" s="2"/>
      <c r="AJ154" s="2"/>
      <c r="AK154" s="2"/>
      <c r="AL154" s="2"/>
      <c r="AM154" s="3">
        <f t="shared" si="13"/>
        <v>0</v>
      </c>
      <c r="AN154" s="2"/>
      <c r="AO154" s="2"/>
      <c r="AP154" s="2"/>
      <c r="AQ154" s="2"/>
      <c r="AR154" s="2"/>
      <c r="AS154" s="2"/>
      <c r="AT154" s="2"/>
      <c r="AU154" s="2"/>
      <c r="AV154" s="2"/>
      <c r="AW154" s="2"/>
      <c r="AX154" s="2"/>
      <c r="AY154" s="2"/>
      <c r="AZ154" s="3">
        <f t="shared" si="14"/>
        <v>0</v>
      </c>
      <c r="BA154" s="2"/>
      <c r="BB154" s="2"/>
      <c r="BC154" s="2"/>
      <c r="BD154" s="2"/>
      <c r="BE154" s="2"/>
      <c r="BF154" s="2"/>
      <c r="BG154" s="2"/>
      <c r="BH154" s="2"/>
      <c r="BI154" s="2">
        <v>200</v>
      </c>
      <c r="BJ154" s="2"/>
      <c r="BK154" s="2"/>
      <c r="BL154" s="2"/>
      <c r="BM154" s="3">
        <f t="shared" si="15"/>
        <v>200</v>
      </c>
      <c r="BN154" s="2"/>
      <c r="BO154" s="2"/>
      <c r="BP154" s="2"/>
      <c r="BQ154" s="2"/>
      <c r="BR154" s="2"/>
      <c r="BS154" s="2"/>
      <c r="BT154" s="2"/>
      <c r="BU154" s="2"/>
      <c r="BV154" s="2">
        <v>600</v>
      </c>
      <c r="BW154" s="2"/>
      <c r="BX154" s="2"/>
      <c r="BY154" s="2"/>
      <c r="BZ154" s="3">
        <f t="shared" si="16"/>
        <v>600</v>
      </c>
      <c r="CA154" s="30">
        <f t="shared" si="17"/>
        <v>800</v>
      </c>
    </row>
    <row r="155" spans="1:79" s="4" customFormat="1" ht="12.95" customHeight="1" x14ac:dyDescent="0.2">
      <c r="A155" s="5" t="s">
        <v>24</v>
      </c>
      <c r="B155" s="9" t="s">
        <v>13</v>
      </c>
      <c r="C155" s="5" t="s">
        <v>22</v>
      </c>
      <c r="D155" s="8" t="s">
        <v>585</v>
      </c>
      <c r="E155" s="8" t="s">
        <v>22</v>
      </c>
      <c r="F155" s="8" t="s">
        <v>585</v>
      </c>
      <c r="G155" s="5" t="s">
        <v>23</v>
      </c>
      <c r="H155" s="11" t="s">
        <v>26</v>
      </c>
      <c r="I155" s="11"/>
      <c r="J155" s="6" t="s">
        <v>561</v>
      </c>
      <c r="K155" s="6" t="s">
        <v>564</v>
      </c>
      <c r="L155" s="6" t="s">
        <v>47</v>
      </c>
      <c r="M155" s="33"/>
      <c r="N155" s="7"/>
      <c r="O155" s="2"/>
      <c r="P155" s="2"/>
      <c r="Q155" s="2"/>
      <c r="R155" s="2"/>
      <c r="S155" s="2"/>
      <c r="T155" s="2"/>
      <c r="U155" s="2">
        <v>15</v>
      </c>
      <c r="V155" s="2"/>
      <c r="W155" s="2"/>
      <c r="X155" s="2">
        <v>35</v>
      </c>
      <c r="Y155" s="2"/>
      <c r="Z155" s="32">
        <f t="shared" si="12"/>
        <v>50</v>
      </c>
      <c r="AA155" s="2"/>
      <c r="AB155" s="2"/>
      <c r="AC155" s="2"/>
      <c r="AD155" s="2"/>
      <c r="AE155" s="2"/>
      <c r="AF155" s="2"/>
      <c r="AG155" s="2"/>
      <c r="AH155" s="2">
        <v>35</v>
      </c>
      <c r="AI155" s="2">
        <v>35</v>
      </c>
      <c r="AJ155" s="2">
        <v>70</v>
      </c>
      <c r="AK155" s="2">
        <v>70</v>
      </c>
      <c r="AL155" s="2">
        <v>105</v>
      </c>
      <c r="AM155" s="3">
        <f t="shared" si="13"/>
        <v>315</v>
      </c>
      <c r="AN155" s="2">
        <v>105</v>
      </c>
      <c r="AO155" s="2">
        <v>105</v>
      </c>
      <c r="AP155" s="2">
        <v>70</v>
      </c>
      <c r="AQ155" s="2">
        <v>70</v>
      </c>
      <c r="AR155" s="2">
        <v>35</v>
      </c>
      <c r="AS155" s="2"/>
      <c r="AT155" s="2"/>
      <c r="AU155" s="2"/>
      <c r="AV155" s="2"/>
      <c r="AW155" s="2"/>
      <c r="AX155" s="2"/>
      <c r="AY155" s="2"/>
      <c r="AZ155" s="3">
        <f t="shared" si="14"/>
        <v>385</v>
      </c>
      <c r="BA155" s="2"/>
      <c r="BB155" s="2"/>
      <c r="BC155" s="2"/>
      <c r="BD155" s="2"/>
      <c r="BE155" s="2"/>
      <c r="BF155" s="2"/>
      <c r="BG155" s="2"/>
      <c r="BH155" s="2"/>
      <c r="BI155" s="2"/>
      <c r="BJ155" s="2"/>
      <c r="BK155" s="2"/>
      <c r="BL155" s="2"/>
      <c r="BM155" s="3">
        <f t="shared" si="15"/>
        <v>0</v>
      </c>
      <c r="BN155" s="2"/>
      <c r="BO155" s="2"/>
      <c r="BP155" s="2"/>
      <c r="BQ155" s="2"/>
      <c r="BR155" s="2"/>
      <c r="BS155" s="2"/>
      <c r="BT155" s="2"/>
      <c r="BU155" s="2"/>
      <c r="BV155" s="2"/>
      <c r="BW155" s="2"/>
      <c r="BX155" s="2"/>
      <c r="BY155" s="2"/>
      <c r="BZ155" s="3">
        <f t="shared" si="16"/>
        <v>0</v>
      </c>
      <c r="CA155" s="30">
        <f t="shared" si="17"/>
        <v>750</v>
      </c>
    </row>
    <row r="156" spans="1:79" s="4" customFormat="1" ht="12.95" customHeight="1" x14ac:dyDescent="0.2">
      <c r="A156" s="5" t="s">
        <v>24</v>
      </c>
      <c r="B156" s="9" t="s">
        <v>13</v>
      </c>
      <c r="C156" s="5" t="s">
        <v>22</v>
      </c>
      <c r="D156" s="8" t="s">
        <v>583</v>
      </c>
      <c r="E156" s="8" t="s">
        <v>22</v>
      </c>
      <c r="F156" s="8" t="s">
        <v>583</v>
      </c>
      <c r="G156" s="5" t="s">
        <v>23</v>
      </c>
      <c r="H156" s="11" t="s">
        <v>26</v>
      </c>
      <c r="I156" s="11"/>
      <c r="J156" s="6" t="s">
        <v>560</v>
      </c>
      <c r="K156" s="6" t="s">
        <v>562</v>
      </c>
      <c r="L156" s="6" t="s">
        <v>563</v>
      </c>
      <c r="M156" s="33"/>
      <c r="N156" s="7"/>
      <c r="O156" s="2"/>
      <c r="P156" s="2"/>
      <c r="Q156" s="2"/>
      <c r="R156" s="2"/>
      <c r="S156" s="2"/>
      <c r="T156" s="2"/>
      <c r="U156" s="2">
        <v>14.427</v>
      </c>
      <c r="V156" s="2"/>
      <c r="W156" s="2"/>
      <c r="X156" s="2">
        <v>33.661999999999999</v>
      </c>
      <c r="Y156" s="2"/>
      <c r="Z156" s="32">
        <f t="shared" si="12"/>
        <v>48.088999999999999</v>
      </c>
      <c r="AA156" s="2"/>
      <c r="AB156" s="2"/>
      <c r="AC156" s="2">
        <v>68.698999999999998</v>
      </c>
      <c r="AD156" s="2">
        <v>68.698999999999998</v>
      </c>
      <c r="AE156" s="2">
        <v>137.39699999999999</v>
      </c>
      <c r="AF156" s="2">
        <v>206.096</v>
      </c>
      <c r="AG156" s="2">
        <v>137.39699999999999</v>
      </c>
      <c r="AH156" s="2">
        <v>68.698999999999998</v>
      </c>
      <c r="AI156" s="2"/>
      <c r="AJ156" s="2"/>
      <c r="AK156" s="2"/>
      <c r="AL156" s="2"/>
      <c r="AM156" s="3">
        <f t="shared" si="13"/>
        <v>686.98699999999997</v>
      </c>
      <c r="AN156" s="2"/>
      <c r="AO156" s="2"/>
      <c r="AP156" s="2"/>
      <c r="AQ156" s="2"/>
      <c r="AR156" s="2"/>
      <c r="AS156" s="2"/>
      <c r="AT156" s="2"/>
      <c r="AU156" s="2"/>
      <c r="AV156" s="2"/>
      <c r="AW156" s="2"/>
      <c r="AX156" s="2"/>
      <c r="AY156" s="2"/>
      <c r="AZ156" s="3">
        <f t="shared" si="14"/>
        <v>0</v>
      </c>
      <c r="BA156" s="2"/>
      <c r="BB156" s="2"/>
      <c r="BC156" s="2"/>
      <c r="BD156" s="2"/>
      <c r="BE156" s="2"/>
      <c r="BF156" s="2"/>
      <c r="BG156" s="2"/>
      <c r="BH156" s="2"/>
      <c r="BI156" s="2"/>
      <c r="BJ156" s="2"/>
      <c r="BK156" s="2"/>
      <c r="BL156" s="2"/>
      <c r="BM156" s="3">
        <f t="shared" si="15"/>
        <v>0</v>
      </c>
      <c r="BN156" s="2"/>
      <c r="BO156" s="2"/>
      <c r="BP156" s="2"/>
      <c r="BQ156" s="2"/>
      <c r="BR156" s="2"/>
      <c r="BS156" s="2"/>
      <c r="BT156" s="2"/>
      <c r="BU156" s="2"/>
      <c r="BV156" s="2"/>
      <c r="BW156" s="2"/>
      <c r="BX156" s="2"/>
      <c r="BY156" s="2"/>
      <c r="BZ156" s="3">
        <f t="shared" si="16"/>
        <v>0</v>
      </c>
      <c r="CA156" s="30">
        <f t="shared" si="17"/>
        <v>735.07600000000002</v>
      </c>
    </row>
    <row r="157" spans="1:79" s="4" customFormat="1" ht="12.95" customHeight="1" x14ac:dyDescent="0.2">
      <c r="A157" s="5" t="s">
        <v>24</v>
      </c>
      <c r="B157" s="9" t="s">
        <v>13</v>
      </c>
      <c r="C157" s="5" t="s">
        <v>22</v>
      </c>
      <c r="D157" s="8" t="s">
        <v>588</v>
      </c>
      <c r="E157" s="8" t="s">
        <v>22</v>
      </c>
      <c r="F157" s="8" t="s">
        <v>588</v>
      </c>
      <c r="G157" s="5" t="s">
        <v>23</v>
      </c>
      <c r="H157" s="11" t="s">
        <v>26</v>
      </c>
      <c r="I157" s="11"/>
      <c r="J157" s="6" t="s">
        <v>53</v>
      </c>
      <c r="K157" s="6" t="s">
        <v>54</v>
      </c>
      <c r="L157" s="6" t="s">
        <v>47</v>
      </c>
      <c r="M157" s="33"/>
      <c r="N157" s="7"/>
      <c r="O157" s="2"/>
      <c r="P157" s="2"/>
      <c r="Q157" s="2"/>
      <c r="R157" s="2"/>
      <c r="S157" s="2"/>
      <c r="T157" s="2">
        <v>51.1</v>
      </c>
      <c r="U157" s="2"/>
      <c r="V157" s="2"/>
      <c r="W157" s="2"/>
      <c r="X157" s="2">
        <v>49.5</v>
      </c>
      <c r="Y157" s="2">
        <v>116</v>
      </c>
      <c r="Z157" s="32">
        <f t="shared" si="12"/>
        <v>216.6</v>
      </c>
      <c r="AA157" s="2">
        <v>200</v>
      </c>
      <c r="AB157" s="2">
        <v>150</v>
      </c>
      <c r="AC157" s="2">
        <v>70</v>
      </c>
      <c r="AD157" s="2">
        <v>93.4</v>
      </c>
      <c r="AE157" s="2"/>
      <c r="AF157" s="2"/>
      <c r="AG157" s="2"/>
      <c r="AH157" s="2"/>
      <c r="AI157" s="2"/>
      <c r="AJ157" s="2"/>
      <c r="AK157" s="2"/>
      <c r="AL157" s="2"/>
      <c r="AM157" s="3">
        <f t="shared" si="13"/>
        <v>513.4</v>
      </c>
      <c r="AN157" s="2"/>
      <c r="AO157" s="2"/>
      <c r="AP157" s="2"/>
      <c r="AQ157" s="2"/>
      <c r="AR157" s="2"/>
      <c r="AS157" s="2"/>
      <c r="AT157" s="2"/>
      <c r="AU157" s="2"/>
      <c r="AV157" s="2"/>
      <c r="AW157" s="2"/>
      <c r="AX157" s="2"/>
      <c r="AY157" s="2"/>
      <c r="AZ157" s="3">
        <f t="shared" si="14"/>
        <v>0</v>
      </c>
      <c r="BA157" s="2"/>
      <c r="BB157" s="2"/>
      <c r="BC157" s="2"/>
      <c r="BD157" s="2"/>
      <c r="BE157" s="2"/>
      <c r="BF157" s="2"/>
      <c r="BG157" s="2"/>
      <c r="BH157" s="2"/>
      <c r="BI157" s="2"/>
      <c r="BJ157" s="2"/>
      <c r="BK157" s="2"/>
      <c r="BL157" s="2"/>
      <c r="BM157" s="3">
        <f t="shared" si="15"/>
        <v>0</v>
      </c>
      <c r="BN157" s="2"/>
      <c r="BO157" s="2"/>
      <c r="BP157" s="2"/>
      <c r="BQ157" s="2"/>
      <c r="BR157" s="2"/>
      <c r="BS157" s="2"/>
      <c r="BT157" s="2"/>
      <c r="BU157" s="2"/>
      <c r="BV157" s="2"/>
      <c r="BW157" s="2"/>
      <c r="BX157" s="2"/>
      <c r="BY157" s="2"/>
      <c r="BZ157" s="3">
        <f t="shared" si="16"/>
        <v>0</v>
      </c>
      <c r="CA157" s="30">
        <f t="shared" si="17"/>
        <v>730</v>
      </c>
    </row>
    <row r="158" spans="1:79" s="4" customFormat="1" ht="12.95" customHeight="1" x14ac:dyDescent="0.2">
      <c r="A158" s="5" t="s">
        <v>24</v>
      </c>
      <c r="B158" s="9" t="s">
        <v>13</v>
      </c>
      <c r="C158" s="5" t="s">
        <v>25</v>
      </c>
      <c r="D158" s="8" t="s">
        <v>250</v>
      </c>
      <c r="E158" s="8" t="s">
        <v>25</v>
      </c>
      <c r="F158" s="8" t="s">
        <v>250</v>
      </c>
      <c r="G158" s="5" t="s">
        <v>23</v>
      </c>
      <c r="H158" s="11" t="s">
        <v>26</v>
      </c>
      <c r="I158" s="11"/>
      <c r="J158" s="6" t="s">
        <v>915</v>
      </c>
      <c r="K158" s="6" t="s">
        <v>916</v>
      </c>
      <c r="L158" s="6" t="s">
        <v>623</v>
      </c>
      <c r="M158" s="33"/>
      <c r="N158" s="7"/>
      <c r="O158" s="2"/>
      <c r="P158" s="2"/>
      <c r="Q158" s="2"/>
      <c r="R158" s="2"/>
      <c r="S158" s="2"/>
      <c r="T158" s="2"/>
      <c r="U158" s="2"/>
      <c r="V158" s="2"/>
      <c r="W158" s="2"/>
      <c r="X158" s="2"/>
      <c r="Y158" s="2"/>
      <c r="Z158" s="32">
        <f t="shared" si="12"/>
        <v>0</v>
      </c>
      <c r="AA158" s="2">
        <v>10</v>
      </c>
      <c r="AB158" s="2">
        <v>10</v>
      </c>
      <c r="AC158" s="2"/>
      <c r="AD158" s="2"/>
      <c r="AE158" s="2"/>
      <c r="AF158" s="2"/>
      <c r="AG158" s="2"/>
      <c r="AH158" s="2"/>
      <c r="AI158" s="2"/>
      <c r="AJ158" s="2"/>
      <c r="AK158" s="2"/>
      <c r="AL158" s="2"/>
      <c r="AM158" s="3">
        <f t="shared" si="13"/>
        <v>20</v>
      </c>
      <c r="AN158" s="2"/>
      <c r="AO158" s="2"/>
      <c r="AP158" s="2">
        <v>60</v>
      </c>
      <c r="AQ158" s="2">
        <v>110</v>
      </c>
      <c r="AR158" s="2">
        <v>155</v>
      </c>
      <c r="AS158" s="2">
        <v>175</v>
      </c>
      <c r="AT158" s="2">
        <v>100</v>
      </c>
      <c r="AU158" s="2">
        <v>50</v>
      </c>
      <c r="AV158" s="2"/>
      <c r="AW158" s="2"/>
      <c r="AX158" s="2"/>
      <c r="AY158" s="2"/>
      <c r="AZ158" s="3">
        <f t="shared" si="14"/>
        <v>650</v>
      </c>
      <c r="BA158" s="2"/>
      <c r="BB158" s="2"/>
      <c r="BC158" s="2"/>
      <c r="BD158" s="2"/>
      <c r="BE158" s="2"/>
      <c r="BF158" s="2"/>
      <c r="BG158" s="2"/>
      <c r="BH158" s="2"/>
      <c r="BI158" s="2"/>
      <c r="BJ158" s="2"/>
      <c r="BK158" s="2"/>
      <c r="BL158" s="2"/>
      <c r="BM158" s="3">
        <f t="shared" si="15"/>
        <v>0</v>
      </c>
      <c r="BN158" s="2"/>
      <c r="BO158" s="2"/>
      <c r="BP158" s="2"/>
      <c r="BQ158" s="2"/>
      <c r="BR158" s="2"/>
      <c r="BS158" s="2"/>
      <c r="BT158" s="2"/>
      <c r="BU158" s="2"/>
      <c r="BV158" s="2"/>
      <c r="BW158" s="2"/>
      <c r="BX158" s="2"/>
      <c r="BY158" s="2"/>
      <c r="BZ158" s="3">
        <f t="shared" si="16"/>
        <v>0</v>
      </c>
      <c r="CA158" s="30">
        <f t="shared" si="17"/>
        <v>670</v>
      </c>
    </row>
    <row r="159" spans="1:79" s="4" customFormat="1" ht="12.95" customHeight="1" x14ac:dyDescent="0.2">
      <c r="A159" s="5" t="s">
        <v>24</v>
      </c>
      <c r="B159" s="9" t="s">
        <v>13</v>
      </c>
      <c r="C159" s="5" t="s">
        <v>25</v>
      </c>
      <c r="D159" s="8" t="s">
        <v>967</v>
      </c>
      <c r="E159" s="8" t="s">
        <v>25</v>
      </c>
      <c r="F159" s="8" t="s">
        <v>967</v>
      </c>
      <c r="G159" s="5" t="s">
        <v>23</v>
      </c>
      <c r="H159" s="11" t="s">
        <v>26</v>
      </c>
      <c r="I159" s="11"/>
      <c r="J159" s="6" t="s">
        <v>268</v>
      </c>
      <c r="K159" s="6" t="s">
        <v>595</v>
      </c>
      <c r="L159" s="6" t="s">
        <v>596</v>
      </c>
      <c r="M159" s="33"/>
      <c r="N159" s="7"/>
      <c r="O159" s="2"/>
      <c r="P159" s="2"/>
      <c r="Q159" s="2"/>
      <c r="R159" s="2"/>
      <c r="S159" s="2"/>
      <c r="T159" s="2"/>
      <c r="U159" s="2"/>
      <c r="V159" s="2">
        <v>120</v>
      </c>
      <c r="W159" s="2">
        <v>40</v>
      </c>
      <c r="X159" s="2">
        <v>40</v>
      </c>
      <c r="Y159" s="2">
        <v>40</v>
      </c>
      <c r="Z159" s="32">
        <f t="shared" si="12"/>
        <v>240</v>
      </c>
      <c r="AA159" s="2">
        <v>40</v>
      </c>
      <c r="AB159" s="2">
        <v>40</v>
      </c>
      <c r="AC159" s="2">
        <v>40</v>
      </c>
      <c r="AD159" s="2">
        <v>40</v>
      </c>
      <c r="AE159" s="2">
        <v>40</v>
      </c>
      <c r="AF159" s="2">
        <v>40</v>
      </c>
      <c r="AG159" s="2"/>
      <c r="AH159" s="2"/>
      <c r="AI159" s="2"/>
      <c r="AJ159" s="2"/>
      <c r="AK159" s="2"/>
      <c r="AL159" s="2"/>
      <c r="AM159" s="3">
        <f t="shared" si="13"/>
        <v>240</v>
      </c>
      <c r="AN159" s="2"/>
      <c r="AO159" s="2"/>
      <c r="AP159" s="2"/>
      <c r="AQ159" s="2"/>
      <c r="AR159" s="2"/>
      <c r="AS159" s="2"/>
      <c r="AT159" s="2"/>
      <c r="AU159" s="2"/>
      <c r="AV159" s="2"/>
      <c r="AW159" s="2"/>
      <c r="AX159" s="2"/>
      <c r="AY159" s="2">
        <v>60</v>
      </c>
      <c r="AZ159" s="3">
        <f t="shared" si="14"/>
        <v>60</v>
      </c>
      <c r="BA159" s="2"/>
      <c r="BB159" s="2"/>
      <c r="BC159" s="2"/>
      <c r="BD159" s="2"/>
      <c r="BE159" s="2"/>
      <c r="BF159" s="2"/>
      <c r="BG159" s="2"/>
      <c r="BH159" s="2"/>
      <c r="BI159" s="2"/>
      <c r="BJ159" s="2"/>
      <c r="BK159" s="2"/>
      <c r="BL159" s="2"/>
      <c r="BM159" s="3">
        <f t="shared" si="15"/>
        <v>0</v>
      </c>
      <c r="BN159" s="2"/>
      <c r="BO159" s="2"/>
      <c r="BP159" s="2"/>
      <c r="BQ159" s="2"/>
      <c r="BR159" s="2"/>
      <c r="BS159" s="2"/>
      <c r="BT159" s="2"/>
      <c r="BU159" s="2"/>
      <c r="BV159" s="2"/>
      <c r="BW159" s="2"/>
      <c r="BX159" s="2"/>
      <c r="BY159" s="2"/>
      <c r="BZ159" s="3">
        <f t="shared" si="16"/>
        <v>0</v>
      </c>
      <c r="CA159" s="30">
        <f t="shared" si="17"/>
        <v>540</v>
      </c>
    </row>
    <row r="160" spans="1:79" s="4" customFormat="1" ht="12.95" customHeight="1" x14ac:dyDescent="0.2">
      <c r="A160" s="5" t="s">
        <v>24</v>
      </c>
      <c r="B160" s="9" t="s">
        <v>13</v>
      </c>
      <c r="C160" s="5" t="s">
        <v>25</v>
      </c>
      <c r="D160" s="8" t="s">
        <v>398</v>
      </c>
      <c r="E160" s="8" t="s">
        <v>25</v>
      </c>
      <c r="F160" s="8" t="s">
        <v>398</v>
      </c>
      <c r="G160" s="5" t="s">
        <v>23</v>
      </c>
      <c r="H160" s="11" t="s">
        <v>26</v>
      </c>
      <c r="I160" s="11"/>
      <c r="J160" s="6" t="s">
        <v>409</v>
      </c>
      <c r="K160" s="6" t="s">
        <v>410</v>
      </c>
      <c r="L160" s="6" t="s">
        <v>411</v>
      </c>
      <c r="M160" s="33"/>
      <c r="N160" s="7"/>
      <c r="O160" s="2"/>
      <c r="P160" s="2"/>
      <c r="Q160" s="2"/>
      <c r="R160" s="2"/>
      <c r="S160" s="2"/>
      <c r="T160" s="2"/>
      <c r="U160" s="2"/>
      <c r="V160" s="2"/>
      <c r="W160" s="2"/>
      <c r="X160" s="2"/>
      <c r="Y160" s="2"/>
      <c r="Z160" s="32">
        <f t="shared" si="12"/>
        <v>0</v>
      </c>
      <c r="AA160" s="2"/>
      <c r="AB160" s="2"/>
      <c r="AC160" s="2"/>
      <c r="AD160" s="2"/>
      <c r="AE160" s="2"/>
      <c r="AF160" s="2"/>
      <c r="AG160" s="2"/>
      <c r="AH160" s="2"/>
      <c r="AI160" s="2"/>
      <c r="AJ160" s="2"/>
      <c r="AK160" s="2"/>
      <c r="AL160" s="2">
        <v>450</v>
      </c>
      <c r="AM160" s="3">
        <f t="shared" si="13"/>
        <v>450</v>
      </c>
      <c r="AN160" s="2"/>
      <c r="AO160" s="2"/>
      <c r="AP160" s="2"/>
      <c r="AQ160" s="2"/>
      <c r="AR160" s="2"/>
      <c r="AS160" s="2"/>
      <c r="AT160" s="2"/>
      <c r="AU160" s="2"/>
      <c r="AV160" s="2"/>
      <c r="AW160" s="2"/>
      <c r="AX160" s="2"/>
      <c r="AY160" s="2"/>
      <c r="AZ160" s="3">
        <f t="shared" si="14"/>
        <v>0</v>
      </c>
      <c r="BA160" s="2"/>
      <c r="BB160" s="2"/>
      <c r="BC160" s="2"/>
      <c r="BD160" s="2"/>
      <c r="BE160" s="2"/>
      <c r="BF160" s="2"/>
      <c r="BG160" s="2"/>
      <c r="BH160" s="2"/>
      <c r="BI160" s="2"/>
      <c r="BJ160" s="2"/>
      <c r="BK160" s="2"/>
      <c r="BL160" s="2"/>
      <c r="BM160" s="3">
        <f t="shared" si="15"/>
        <v>0</v>
      </c>
      <c r="BN160" s="2"/>
      <c r="BO160" s="2"/>
      <c r="BP160" s="2"/>
      <c r="BQ160" s="2"/>
      <c r="BR160" s="2"/>
      <c r="BS160" s="2"/>
      <c r="BT160" s="2"/>
      <c r="BU160" s="2"/>
      <c r="BV160" s="2"/>
      <c r="BW160" s="2"/>
      <c r="BX160" s="2"/>
      <c r="BY160" s="2"/>
      <c r="BZ160" s="3">
        <f t="shared" si="16"/>
        <v>0</v>
      </c>
      <c r="CA160" s="30">
        <f t="shared" si="17"/>
        <v>450</v>
      </c>
    </row>
    <row r="161" spans="1:79" s="4" customFormat="1" ht="12.95" customHeight="1" x14ac:dyDescent="0.2">
      <c r="A161" s="5" t="s">
        <v>24</v>
      </c>
      <c r="B161" s="9" t="s">
        <v>13</v>
      </c>
      <c r="C161" s="5" t="s">
        <v>28</v>
      </c>
      <c r="D161" s="8" t="s">
        <v>206</v>
      </c>
      <c r="E161" s="8" t="s">
        <v>28</v>
      </c>
      <c r="F161" s="8" t="s">
        <v>206</v>
      </c>
      <c r="G161" s="5" t="s">
        <v>202</v>
      </c>
      <c r="H161" s="11" t="s">
        <v>26</v>
      </c>
      <c r="I161" s="11"/>
      <c r="J161" s="6" t="s">
        <v>247</v>
      </c>
      <c r="K161" s="6" t="s">
        <v>248</v>
      </c>
      <c r="L161" s="6" t="s">
        <v>249</v>
      </c>
      <c r="M161" s="33"/>
      <c r="N161" s="7"/>
      <c r="O161" s="2"/>
      <c r="P161" s="2"/>
      <c r="Q161" s="2"/>
      <c r="R161" s="2"/>
      <c r="S161" s="2"/>
      <c r="T161" s="2"/>
      <c r="U161" s="2"/>
      <c r="V161" s="2"/>
      <c r="W161" s="2"/>
      <c r="X161" s="2"/>
      <c r="Y161" s="2"/>
      <c r="Z161" s="32">
        <f t="shared" si="12"/>
        <v>0</v>
      </c>
      <c r="AA161" s="2"/>
      <c r="AB161" s="2"/>
      <c r="AC161" s="2"/>
      <c r="AD161" s="2"/>
      <c r="AE161" s="2"/>
      <c r="AF161" s="2"/>
      <c r="AG161" s="2"/>
      <c r="AH161" s="2"/>
      <c r="AI161" s="2"/>
      <c r="AJ161" s="2"/>
      <c r="AK161" s="2"/>
      <c r="AL161" s="2"/>
      <c r="AM161" s="3">
        <f t="shared" si="13"/>
        <v>0</v>
      </c>
      <c r="AN161" s="2"/>
      <c r="AO161" s="2"/>
      <c r="AP161" s="2"/>
      <c r="AQ161" s="2"/>
      <c r="AR161" s="2"/>
      <c r="AS161" s="2"/>
      <c r="AT161" s="2"/>
      <c r="AU161" s="2"/>
      <c r="AV161" s="2"/>
      <c r="AW161" s="2"/>
      <c r="AX161" s="2"/>
      <c r="AY161" s="2">
        <v>100</v>
      </c>
      <c r="AZ161" s="3">
        <f t="shared" si="14"/>
        <v>100</v>
      </c>
      <c r="BA161" s="2"/>
      <c r="BB161" s="2"/>
      <c r="BC161" s="2"/>
      <c r="BD161" s="2"/>
      <c r="BE161" s="2"/>
      <c r="BF161" s="2"/>
      <c r="BG161" s="2"/>
      <c r="BH161" s="2"/>
      <c r="BI161" s="2"/>
      <c r="BJ161" s="2"/>
      <c r="BK161" s="2"/>
      <c r="BL161" s="2">
        <v>160</v>
      </c>
      <c r="BM161" s="3">
        <f t="shared" si="15"/>
        <v>160</v>
      </c>
      <c r="BN161" s="2"/>
      <c r="BO161" s="2"/>
      <c r="BP161" s="2"/>
      <c r="BQ161" s="2"/>
      <c r="BR161" s="2"/>
      <c r="BS161" s="2"/>
      <c r="BT161" s="2"/>
      <c r="BU161" s="2"/>
      <c r="BV161" s="2"/>
      <c r="BW161" s="2"/>
      <c r="BX161" s="2"/>
      <c r="BY161" s="2">
        <v>160</v>
      </c>
      <c r="BZ161" s="3">
        <f t="shared" si="16"/>
        <v>160</v>
      </c>
      <c r="CA161" s="30">
        <f t="shared" si="17"/>
        <v>420</v>
      </c>
    </row>
    <row r="162" spans="1:79" s="4" customFormat="1" ht="12.95" customHeight="1" x14ac:dyDescent="0.2">
      <c r="A162" s="5" t="s">
        <v>24</v>
      </c>
      <c r="B162" s="9" t="s">
        <v>13</v>
      </c>
      <c r="C162" s="5" t="s">
        <v>25</v>
      </c>
      <c r="D162" s="8" t="s">
        <v>250</v>
      </c>
      <c r="E162" s="8" t="s">
        <v>25</v>
      </c>
      <c r="F162" s="8" t="s">
        <v>250</v>
      </c>
      <c r="G162" s="5" t="s">
        <v>23</v>
      </c>
      <c r="H162" s="11" t="s">
        <v>26</v>
      </c>
      <c r="I162" s="11"/>
      <c r="J162" s="6" t="s">
        <v>262</v>
      </c>
      <c r="K162" s="6" t="s">
        <v>263</v>
      </c>
      <c r="L162" s="6" t="s">
        <v>264</v>
      </c>
      <c r="M162" s="33"/>
      <c r="N162" s="7"/>
      <c r="O162" s="2"/>
      <c r="P162" s="2"/>
      <c r="Q162" s="2"/>
      <c r="R162" s="2"/>
      <c r="S162" s="2"/>
      <c r="T162" s="2"/>
      <c r="U162" s="2"/>
      <c r="V162" s="2"/>
      <c r="W162" s="2"/>
      <c r="X162" s="2"/>
      <c r="Y162" s="2"/>
      <c r="Z162" s="32">
        <f t="shared" si="12"/>
        <v>0</v>
      </c>
      <c r="AA162" s="2"/>
      <c r="AB162" s="2"/>
      <c r="AC162" s="2"/>
      <c r="AD162" s="2"/>
      <c r="AE162" s="2"/>
      <c r="AF162" s="2"/>
      <c r="AG162" s="2"/>
      <c r="AH162" s="2"/>
      <c r="AI162" s="2">
        <v>200</v>
      </c>
      <c r="AJ162" s="2"/>
      <c r="AK162" s="2"/>
      <c r="AL162" s="2"/>
      <c r="AM162" s="3">
        <f t="shared" si="13"/>
        <v>200</v>
      </c>
      <c r="AN162" s="2"/>
      <c r="AO162" s="2"/>
      <c r="AP162" s="2"/>
      <c r="AQ162" s="2"/>
      <c r="AR162" s="2"/>
      <c r="AS162" s="2"/>
      <c r="AT162" s="2"/>
      <c r="AU162" s="2"/>
      <c r="AV162" s="2">
        <v>100</v>
      </c>
      <c r="AW162" s="2"/>
      <c r="AX162" s="2"/>
      <c r="AY162" s="2"/>
      <c r="AZ162" s="3">
        <f t="shared" si="14"/>
        <v>100</v>
      </c>
      <c r="BA162" s="2"/>
      <c r="BB162" s="2"/>
      <c r="BC162" s="2"/>
      <c r="BD162" s="2"/>
      <c r="BE162" s="2"/>
      <c r="BF162" s="2"/>
      <c r="BG162" s="2"/>
      <c r="BH162" s="2"/>
      <c r="BI162" s="2">
        <v>100</v>
      </c>
      <c r="BJ162" s="2"/>
      <c r="BK162" s="2"/>
      <c r="BL162" s="2"/>
      <c r="BM162" s="3">
        <f t="shared" si="15"/>
        <v>100</v>
      </c>
      <c r="BN162" s="2"/>
      <c r="BO162" s="2"/>
      <c r="BP162" s="2"/>
      <c r="BQ162" s="2"/>
      <c r="BR162" s="2"/>
      <c r="BS162" s="2"/>
      <c r="BT162" s="2"/>
      <c r="BU162" s="2"/>
      <c r="BV162" s="2"/>
      <c r="BW162" s="2"/>
      <c r="BX162" s="2"/>
      <c r="BY162" s="2"/>
      <c r="BZ162" s="3">
        <f t="shared" si="16"/>
        <v>0</v>
      </c>
      <c r="CA162" s="30">
        <f t="shared" si="17"/>
        <v>400</v>
      </c>
    </row>
    <row r="163" spans="1:79" s="4" customFormat="1" ht="12.95" customHeight="1" x14ac:dyDescent="0.2">
      <c r="A163" s="5" t="s">
        <v>24</v>
      </c>
      <c r="B163" s="9" t="s">
        <v>13</v>
      </c>
      <c r="C163" s="5" t="s">
        <v>28</v>
      </c>
      <c r="D163" s="8" t="s">
        <v>206</v>
      </c>
      <c r="E163" s="8" t="s">
        <v>28</v>
      </c>
      <c r="F163" s="8" t="s">
        <v>206</v>
      </c>
      <c r="G163" s="5" t="s">
        <v>202</v>
      </c>
      <c r="H163" s="11" t="s">
        <v>26</v>
      </c>
      <c r="I163" s="11"/>
      <c r="J163" s="6" t="s">
        <v>244</v>
      </c>
      <c r="K163" s="6" t="s">
        <v>245</v>
      </c>
      <c r="L163" s="6" t="s">
        <v>246</v>
      </c>
      <c r="M163" s="33"/>
      <c r="N163" s="7"/>
      <c r="O163" s="2"/>
      <c r="P163" s="2"/>
      <c r="Q163" s="2"/>
      <c r="R163" s="2"/>
      <c r="S163" s="2"/>
      <c r="T163" s="2"/>
      <c r="U163" s="2"/>
      <c r="V163" s="2"/>
      <c r="W163" s="2"/>
      <c r="X163" s="2"/>
      <c r="Y163" s="2">
        <v>350</v>
      </c>
      <c r="Z163" s="32">
        <f t="shared" si="12"/>
        <v>350</v>
      </c>
      <c r="AA163" s="2"/>
      <c r="AB163" s="2"/>
      <c r="AC163" s="2"/>
      <c r="AD163" s="2"/>
      <c r="AE163" s="2"/>
      <c r="AF163" s="2"/>
      <c r="AG163" s="2"/>
      <c r="AH163" s="2"/>
      <c r="AI163" s="2"/>
      <c r="AJ163" s="2"/>
      <c r="AK163" s="2"/>
      <c r="AL163" s="2"/>
      <c r="AM163" s="3">
        <f t="shared" si="13"/>
        <v>0</v>
      </c>
      <c r="AN163" s="2"/>
      <c r="AO163" s="2"/>
      <c r="AP163" s="2"/>
      <c r="AQ163" s="2"/>
      <c r="AR163" s="2"/>
      <c r="AS163" s="2"/>
      <c r="AT163" s="2"/>
      <c r="AU163" s="2"/>
      <c r="AV163" s="2"/>
      <c r="AW163" s="2"/>
      <c r="AX163" s="2"/>
      <c r="AY163" s="2"/>
      <c r="AZ163" s="3">
        <f t="shared" si="14"/>
        <v>0</v>
      </c>
      <c r="BA163" s="2"/>
      <c r="BB163" s="2"/>
      <c r="BC163" s="2"/>
      <c r="BD163" s="2"/>
      <c r="BE163" s="2"/>
      <c r="BF163" s="2"/>
      <c r="BG163" s="2"/>
      <c r="BH163" s="2"/>
      <c r="BI163" s="2"/>
      <c r="BJ163" s="2"/>
      <c r="BK163" s="2"/>
      <c r="BL163" s="2"/>
      <c r="BM163" s="3">
        <f t="shared" si="15"/>
        <v>0</v>
      </c>
      <c r="BN163" s="2"/>
      <c r="BO163" s="2"/>
      <c r="BP163" s="2"/>
      <c r="BQ163" s="2"/>
      <c r="BR163" s="2"/>
      <c r="BS163" s="2"/>
      <c r="BT163" s="2"/>
      <c r="BU163" s="2"/>
      <c r="BV163" s="2"/>
      <c r="BW163" s="2"/>
      <c r="BX163" s="2"/>
      <c r="BY163" s="2"/>
      <c r="BZ163" s="3">
        <f t="shared" si="16"/>
        <v>0</v>
      </c>
      <c r="CA163" s="30">
        <f t="shared" si="17"/>
        <v>350</v>
      </c>
    </row>
    <row r="164" spans="1:79" s="4" customFormat="1" ht="12.95" customHeight="1" x14ac:dyDescent="0.2">
      <c r="A164" s="5" t="s">
        <v>24</v>
      </c>
      <c r="B164" s="9" t="s">
        <v>13</v>
      </c>
      <c r="C164" s="5" t="s">
        <v>25</v>
      </c>
      <c r="D164" s="8" t="s">
        <v>398</v>
      </c>
      <c r="E164" s="8" t="s">
        <v>25</v>
      </c>
      <c r="F164" s="8" t="s">
        <v>398</v>
      </c>
      <c r="G164" s="5" t="s">
        <v>23</v>
      </c>
      <c r="H164" s="11" t="s">
        <v>26</v>
      </c>
      <c r="I164" s="11"/>
      <c r="J164" s="6" t="s">
        <v>611</v>
      </c>
      <c r="K164" s="6" t="s">
        <v>607</v>
      </c>
      <c r="L164" s="6" t="s">
        <v>608</v>
      </c>
      <c r="M164" s="33"/>
      <c r="N164" s="7"/>
      <c r="O164" s="2"/>
      <c r="P164" s="2"/>
      <c r="Q164" s="2"/>
      <c r="R164" s="2"/>
      <c r="S164" s="2"/>
      <c r="T164" s="2"/>
      <c r="U164" s="2"/>
      <c r="V164" s="2"/>
      <c r="W164" s="2"/>
      <c r="X164" s="2"/>
      <c r="Y164" s="2">
        <v>350</v>
      </c>
      <c r="Z164" s="32">
        <f t="shared" si="12"/>
        <v>350</v>
      </c>
      <c r="AA164" s="2"/>
      <c r="AB164" s="2"/>
      <c r="AC164" s="2"/>
      <c r="AD164" s="2"/>
      <c r="AE164" s="2"/>
      <c r="AF164" s="2"/>
      <c r="AG164" s="2"/>
      <c r="AH164" s="2"/>
      <c r="AI164" s="2"/>
      <c r="AJ164" s="2"/>
      <c r="AK164" s="2"/>
      <c r="AL164" s="2"/>
      <c r="AM164" s="3">
        <f t="shared" si="13"/>
        <v>0</v>
      </c>
      <c r="AN164" s="2"/>
      <c r="AO164" s="2"/>
      <c r="AP164" s="2"/>
      <c r="AQ164" s="2"/>
      <c r="AR164" s="2"/>
      <c r="AS164" s="2"/>
      <c r="AT164" s="2"/>
      <c r="AU164" s="2"/>
      <c r="AV164" s="2"/>
      <c r="AW164" s="2"/>
      <c r="AX164" s="2"/>
      <c r="AY164" s="2"/>
      <c r="AZ164" s="3">
        <f t="shared" si="14"/>
        <v>0</v>
      </c>
      <c r="BA164" s="2"/>
      <c r="BB164" s="2"/>
      <c r="BC164" s="2"/>
      <c r="BD164" s="2"/>
      <c r="BE164" s="2"/>
      <c r="BF164" s="2"/>
      <c r="BG164" s="2"/>
      <c r="BH164" s="2"/>
      <c r="BI164" s="2"/>
      <c r="BJ164" s="2"/>
      <c r="BK164" s="2"/>
      <c r="BL164" s="2"/>
      <c r="BM164" s="3">
        <f t="shared" si="15"/>
        <v>0</v>
      </c>
      <c r="BN164" s="2"/>
      <c r="BO164" s="2"/>
      <c r="BP164" s="2"/>
      <c r="BQ164" s="2"/>
      <c r="BR164" s="2"/>
      <c r="BS164" s="2"/>
      <c r="BT164" s="2"/>
      <c r="BU164" s="2"/>
      <c r="BV164" s="2"/>
      <c r="BW164" s="2"/>
      <c r="BX164" s="2"/>
      <c r="BY164" s="2"/>
      <c r="BZ164" s="3">
        <f t="shared" si="16"/>
        <v>0</v>
      </c>
      <c r="CA164" s="30">
        <f t="shared" si="17"/>
        <v>350</v>
      </c>
    </row>
    <row r="165" spans="1:79" s="4" customFormat="1" ht="12.95" customHeight="1" x14ac:dyDescent="0.2">
      <c r="A165" s="5" t="s">
        <v>24</v>
      </c>
      <c r="B165" s="9" t="s">
        <v>13</v>
      </c>
      <c r="C165" s="5" t="s">
        <v>22</v>
      </c>
      <c r="D165" s="8" t="s">
        <v>588</v>
      </c>
      <c r="E165" s="8" t="s">
        <v>22</v>
      </c>
      <c r="F165" s="8" t="s">
        <v>588</v>
      </c>
      <c r="G165" s="5" t="s">
        <v>23</v>
      </c>
      <c r="H165" s="11" t="s">
        <v>26</v>
      </c>
      <c r="I165" s="11"/>
      <c r="J165" s="6" t="s">
        <v>59</v>
      </c>
      <c r="K165" s="6" t="s">
        <v>60</v>
      </c>
      <c r="L165" s="6" t="s">
        <v>47</v>
      </c>
      <c r="M165" s="33"/>
      <c r="N165" s="7"/>
      <c r="O165" s="2"/>
      <c r="P165" s="2"/>
      <c r="Q165" s="2"/>
      <c r="R165" s="2"/>
      <c r="S165" s="2"/>
      <c r="T165" s="2">
        <v>10.147</v>
      </c>
      <c r="U165" s="2"/>
      <c r="V165" s="2">
        <v>23.675999999999998</v>
      </c>
      <c r="W165" s="2"/>
      <c r="X165" s="2"/>
      <c r="Y165" s="2"/>
      <c r="Z165" s="32">
        <f t="shared" si="12"/>
        <v>33.823</v>
      </c>
      <c r="AA165" s="2"/>
      <c r="AB165" s="2">
        <v>91.322000000000003</v>
      </c>
      <c r="AC165" s="2">
        <v>121.762</v>
      </c>
      <c r="AD165" s="2">
        <v>91.322000000000003</v>
      </c>
      <c r="AE165" s="2"/>
      <c r="AF165" s="2"/>
      <c r="AG165" s="2"/>
      <c r="AH165" s="2"/>
      <c r="AI165" s="2"/>
      <c r="AJ165" s="2"/>
      <c r="AK165" s="2"/>
      <c r="AL165" s="2"/>
      <c r="AM165" s="3">
        <f t="shared" si="13"/>
        <v>304.40600000000001</v>
      </c>
      <c r="AN165" s="2"/>
      <c r="AO165" s="2"/>
      <c r="AP165" s="2"/>
      <c r="AQ165" s="2"/>
      <c r="AR165" s="2"/>
      <c r="AS165" s="2"/>
      <c r="AT165" s="2"/>
      <c r="AU165" s="2"/>
      <c r="AV165" s="2"/>
      <c r="AW165" s="2"/>
      <c r="AX165" s="2"/>
      <c r="AY165" s="2"/>
      <c r="AZ165" s="3">
        <f t="shared" si="14"/>
        <v>0</v>
      </c>
      <c r="BA165" s="2"/>
      <c r="BB165" s="2"/>
      <c r="BC165" s="2"/>
      <c r="BD165" s="2"/>
      <c r="BE165" s="2"/>
      <c r="BF165" s="2"/>
      <c r="BG165" s="2"/>
      <c r="BH165" s="2"/>
      <c r="BI165" s="2"/>
      <c r="BJ165" s="2"/>
      <c r="BK165" s="2"/>
      <c r="BL165" s="2"/>
      <c r="BM165" s="3">
        <f t="shared" si="15"/>
        <v>0</v>
      </c>
      <c r="BN165" s="2"/>
      <c r="BO165" s="2"/>
      <c r="BP165" s="2"/>
      <c r="BQ165" s="2"/>
      <c r="BR165" s="2"/>
      <c r="BS165" s="2"/>
      <c r="BT165" s="2"/>
      <c r="BU165" s="2"/>
      <c r="BV165" s="2"/>
      <c r="BW165" s="2"/>
      <c r="BX165" s="2"/>
      <c r="BY165" s="2"/>
      <c r="BZ165" s="3">
        <f t="shared" si="16"/>
        <v>0</v>
      </c>
      <c r="CA165" s="30">
        <f t="shared" si="17"/>
        <v>338.22899999999998</v>
      </c>
    </row>
    <row r="166" spans="1:79" s="4" customFormat="1" ht="12.95" customHeight="1" x14ac:dyDescent="0.2">
      <c r="A166" s="5" t="s">
        <v>24</v>
      </c>
      <c r="B166" s="9" t="s">
        <v>13</v>
      </c>
      <c r="C166" s="5" t="s">
        <v>25</v>
      </c>
      <c r="D166" s="8" t="s">
        <v>250</v>
      </c>
      <c r="E166" s="8" t="s">
        <v>25</v>
      </c>
      <c r="F166" s="8" t="s">
        <v>250</v>
      </c>
      <c r="G166" s="5" t="s">
        <v>23</v>
      </c>
      <c r="H166" s="11" t="s">
        <v>26</v>
      </c>
      <c r="I166" s="11"/>
      <c r="J166" s="6" t="s">
        <v>426</v>
      </c>
      <c r="K166" s="6" t="s">
        <v>427</v>
      </c>
      <c r="L166" s="6" t="s">
        <v>428</v>
      </c>
      <c r="M166" s="33"/>
      <c r="N166" s="7"/>
      <c r="O166" s="2"/>
      <c r="P166" s="2"/>
      <c r="Q166" s="2"/>
      <c r="R166" s="2"/>
      <c r="S166" s="2"/>
      <c r="T166" s="2"/>
      <c r="U166" s="2">
        <v>203</v>
      </c>
      <c r="V166" s="2"/>
      <c r="W166" s="2"/>
      <c r="X166" s="2"/>
      <c r="Y166" s="2"/>
      <c r="Z166" s="32">
        <f t="shared" si="12"/>
        <v>203</v>
      </c>
      <c r="AA166" s="2"/>
      <c r="AB166" s="2"/>
      <c r="AC166" s="2"/>
      <c r="AD166" s="2"/>
      <c r="AE166" s="2"/>
      <c r="AF166" s="2"/>
      <c r="AG166" s="2"/>
      <c r="AH166" s="2"/>
      <c r="AI166" s="2"/>
      <c r="AJ166" s="2"/>
      <c r="AK166" s="2"/>
      <c r="AL166" s="2"/>
      <c r="AM166" s="3">
        <f t="shared" si="13"/>
        <v>0</v>
      </c>
      <c r="AN166" s="2"/>
      <c r="AO166" s="2"/>
      <c r="AP166" s="2"/>
      <c r="AQ166" s="2"/>
      <c r="AR166" s="2"/>
      <c r="AS166" s="2">
        <v>21</v>
      </c>
      <c r="AT166" s="2"/>
      <c r="AU166" s="2"/>
      <c r="AV166" s="2"/>
      <c r="AW166" s="2"/>
      <c r="AX166" s="2"/>
      <c r="AY166" s="2"/>
      <c r="AZ166" s="3">
        <f t="shared" si="14"/>
        <v>21</v>
      </c>
      <c r="BA166" s="2"/>
      <c r="BB166" s="2"/>
      <c r="BC166" s="2"/>
      <c r="BD166" s="2"/>
      <c r="BE166" s="2"/>
      <c r="BF166" s="2"/>
      <c r="BG166" s="2">
        <v>39</v>
      </c>
      <c r="BH166" s="2"/>
      <c r="BI166" s="2"/>
      <c r="BJ166" s="2"/>
      <c r="BK166" s="2"/>
      <c r="BL166" s="2"/>
      <c r="BM166" s="3">
        <f t="shared" si="15"/>
        <v>39</v>
      </c>
      <c r="BN166" s="2"/>
      <c r="BO166" s="2"/>
      <c r="BP166" s="2"/>
      <c r="BQ166" s="2"/>
      <c r="BR166" s="2"/>
      <c r="BS166" s="2"/>
      <c r="BT166" s="2"/>
      <c r="BU166" s="2">
        <v>39</v>
      </c>
      <c r="BV166" s="2"/>
      <c r="BW166" s="2"/>
      <c r="BX166" s="2"/>
      <c r="BY166" s="2"/>
      <c r="BZ166" s="3">
        <f t="shared" si="16"/>
        <v>39</v>
      </c>
      <c r="CA166" s="30">
        <f t="shared" si="17"/>
        <v>302</v>
      </c>
    </row>
    <row r="167" spans="1:79" s="4" customFormat="1" ht="12.95" customHeight="1" x14ac:dyDescent="0.2">
      <c r="A167" s="5" t="s">
        <v>24</v>
      </c>
      <c r="B167" s="9" t="s">
        <v>13</v>
      </c>
      <c r="C167" s="5" t="s">
        <v>22</v>
      </c>
      <c r="D167" s="8" t="s">
        <v>65</v>
      </c>
      <c r="E167" s="8" t="s">
        <v>22</v>
      </c>
      <c r="F167" s="8" t="s">
        <v>65</v>
      </c>
      <c r="G167" s="5" t="s">
        <v>23</v>
      </c>
      <c r="H167" s="11" t="s">
        <v>26</v>
      </c>
      <c r="I167" s="11"/>
      <c r="J167" s="6" t="s">
        <v>526</v>
      </c>
      <c r="K167" s="6" t="s">
        <v>66</v>
      </c>
      <c r="L167" s="6" t="s">
        <v>67</v>
      </c>
      <c r="M167" s="33"/>
      <c r="N167" s="7"/>
      <c r="O167" s="2"/>
      <c r="P167" s="2"/>
      <c r="Q167" s="2"/>
      <c r="R167" s="2"/>
      <c r="S167" s="2"/>
      <c r="T167" s="2"/>
      <c r="U167" s="2"/>
      <c r="V167" s="2"/>
      <c r="W167" s="2"/>
      <c r="X167" s="2"/>
      <c r="Y167" s="2">
        <v>60</v>
      </c>
      <c r="Z167" s="32">
        <f t="shared" si="12"/>
        <v>60</v>
      </c>
      <c r="AA167" s="2"/>
      <c r="AB167" s="2"/>
      <c r="AC167" s="2"/>
      <c r="AD167" s="2"/>
      <c r="AE167" s="2"/>
      <c r="AF167" s="2"/>
      <c r="AG167" s="2"/>
      <c r="AH167" s="2"/>
      <c r="AI167" s="2"/>
      <c r="AJ167" s="2"/>
      <c r="AK167" s="2"/>
      <c r="AL167" s="2">
        <v>60</v>
      </c>
      <c r="AM167" s="3">
        <f t="shared" si="13"/>
        <v>60</v>
      </c>
      <c r="AN167" s="2"/>
      <c r="AO167" s="2"/>
      <c r="AP167" s="2"/>
      <c r="AQ167" s="2"/>
      <c r="AR167" s="2"/>
      <c r="AS167" s="2"/>
      <c r="AT167" s="2"/>
      <c r="AU167" s="2"/>
      <c r="AV167" s="2"/>
      <c r="AW167" s="2"/>
      <c r="AX167" s="2"/>
      <c r="AY167" s="2">
        <v>60</v>
      </c>
      <c r="AZ167" s="3">
        <f t="shared" si="14"/>
        <v>60</v>
      </c>
      <c r="BA167" s="2"/>
      <c r="BB167" s="2"/>
      <c r="BC167" s="2"/>
      <c r="BD167" s="2"/>
      <c r="BE167" s="2"/>
      <c r="BF167" s="2"/>
      <c r="BG167" s="2"/>
      <c r="BH167" s="2"/>
      <c r="BI167" s="2"/>
      <c r="BJ167" s="2"/>
      <c r="BK167" s="2"/>
      <c r="BL167" s="2">
        <v>60</v>
      </c>
      <c r="BM167" s="3">
        <f t="shared" si="15"/>
        <v>60</v>
      </c>
      <c r="BN167" s="2"/>
      <c r="BO167" s="2"/>
      <c r="BP167" s="2"/>
      <c r="BQ167" s="2"/>
      <c r="BR167" s="2"/>
      <c r="BS167" s="2"/>
      <c r="BT167" s="2"/>
      <c r="BU167" s="2"/>
      <c r="BV167" s="2"/>
      <c r="BW167" s="2"/>
      <c r="BX167" s="2"/>
      <c r="BY167" s="2">
        <v>60</v>
      </c>
      <c r="BZ167" s="3">
        <f t="shared" si="16"/>
        <v>60</v>
      </c>
      <c r="CA167" s="30">
        <f t="shared" si="17"/>
        <v>300</v>
      </c>
    </row>
    <row r="168" spans="1:79" s="4" customFormat="1" ht="12.95" customHeight="1" x14ac:dyDescent="0.2">
      <c r="A168" s="5" t="s">
        <v>24</v>
      </c>
      <c r="B168" s="9" t="s">
        <v>13</v>
      </c>
      <c r="C168" s="5" t="s">
        <v>25</v>
      </c>
      <c r="D168" s="8" t="s">
        <v>250</v>
      </c>
      <c r="E168" s="8" t="s">
        <v>25</v>
      </c>
      <c r="F168" s="8" t="s">
        <v>250</v>
      </c>
      <c r="G168" s="5" t="s">
        <v>23</v>
      </c>
      <c r="H168" s="11" t="s">
        <v>26</v>
      </c>
      <c r="I168" s="11"/>
      <c r="J168" s="6" t="s">
        <v>259</v>
      </c>
      <c r="K168" s="6" t="s">
        <v>260</v>
      </c>
      <c r="L168" s="6" t="s">
        <v>261</v>
      </c>
      <c r="M168" s="33"/>
      <c r="N168" s="7"/>
      <c r="O168" s="2"/>
      <c r="P168" s="2"/>
      <c r="Q168" s="2"/>
      <c r="R168" s="2"/>
      <c r="S168" s="2"/>
      <c r="T168" s="2"/>
      <c r="U168" s="2"/>
      <c r="V168" s="2"/>
      <c r="W168" s="2"/>
      <c r="X168" s="2"/>
      <c r="Y168" s="2"/>
      <c r="Z168" s="32">
        <f t="shared" si="12"/>
        <v>0</v>
      </c>
      <c r="AA168" s="2"/>
      <c r="AB168" s="2"/>
      <c r="AC168" s="2"/>
      <c r="AD168" s="2"/>
      <c r="AE168" s="2"/>
      <c r="AF168" s="2"/>
      <c r="AG168" s="2"/>
      <c r="AH168" s="2"/>
      <c r="AI168" s="2">
        <v>100</v>
      </c>
      <c r="AJ168" s="2"/>
      <c r="AK168" s="2"/>
      <c r="AL168" s="2"/>
      <c r="AM168" s="3">
        <f t="shared" si="13"/>
        <v>100</v>
      </c>
      <c r="AN168" s="2"/>
      <c r="AO168" s="2"/>
      <c r="AP168" s="2"/>
      <c r="AQ168" s="2"/>
      <c r="AR168" s="2"/>
      <c r="AS168" s="2"/>
      <c r="AT168" s="2"/>
      <c r="AU168" s="2"/>
      <c r="AV168" s="2">
        <v>100</v>
      </c>
      <c r="AW168" s="2"/>
      <c r="AX168" s="2"/>
      <c r="AY168" s="2"/>
      <c r="AZ168" s="3">
        <f t="shared" si="14"/>
        <v>100</v>
      </c>
      <c r="BA168" s="2"/>
      <c r="BB168" s="2"/>
      <c r="BC168" s="2"/>
      <c r="BD168" s="2"/>
      <c r="BE168" s="2"/>
      <c r="BF168" s="2"/>
      <c r="BG168" s="2"/>
      <c r="BH168" s="2"/>
      <c r="BI168" s="2">
        <v>100</v>
      </c>
      <c r="BJ168" s="2"/>
      <c r="BK168" s="2"/>
      <c r="BL168" s="2"/>
      <c r="BM168" s="3">
        <f t="shared" si="15"/>
        <v>100</v>
      </c>
      <c r="BN168" s="2"/>
      <c r="BO168" s="2"/>
      <c r="BP168" s="2"/>
      <c r="BQ168" s="2"/>
      <c r="BR168" s="2"/>
      <c r="BS168" s="2"/>
      <c r="BT168" s="2"/>
      <c r="BU168" s="2"/>
      <c r="BV168" s="2"/>
      <c r="BW168" s="2"/>
      <c r="BX168" s="2"/>
      <c r="BY168" s="2"/>
      <c r="BZ168" s="3">
        <f t="shared" si="16"/>
        <v>0</v>
      </c>
      <c r="CA168" s="30">
        <f t="shared" si="17"/>
        <v>300</v>
      </c>
    </row>
    <row r="169" spans="1:79" s="4" customFormat="1" ht="12.95" customHeight="1" x14ac:dyDescent="0.2">
      <c r="A169" s="5" t="s">
        <v>24</v>
      </c>
      <c r="B169" s="9" t="s">
        <v>13</v>
      </c>
      <c r="C169" s="5" t="s">
        <v>28</v>
      </c>
      <c r="D169" s="8" t="s">
        <v>206</v>
      </c>
      <c r="E169" s="8" t="s">
        <v>28</v>
      </c>
      <c r="F169" s="8" t="s">
        <v>206</v>
      </c>
      <c r="G169" s="5" t="s">
        <v>202</v>
      </c>
      <c r="H169" s="11" t="s">
        <v>26</v>
      </c>
      <c r="I169" s="11"/>
      <c r="J169" s="6" t="s">
        <v>241</v>
      </c>
      <c r="K169" s="6" t="s">
        <v>242</v>
      </c>
      <c r="L169" s="6" t="s">
        <v>243</v>
      </c>
      <c r="M169" s="33"/>
      <c r="N169" s="7"/>
      <c r="O169" s="2"/>
      <c r="P169" s="2"/>
      <c r="Q169" s="2"/>
      <c r="R169" s="2"/>
      <c r="S169" s="2"/>
      <c r="T169" s="2"/>
      <c r="U169" s="2"/>
      <c r="V169" s="2"/>
      <c r="W169" s="2"/>
      <c r="X169" s="2"/>
      <c r="Y169" s="2">
        <v>150</v>
      </c>
      <c r="Z169" s="32">
        <f t="shared" si="12"/>
        <v>150</v>
      </c>
      <c r="AA169" s="2"/>
      <c r="AB169" s="2"/>
      <c r="AC169" s="2"/>
      <c r="AD169" s="2"/>
      <c r="AE169" s="2"/>
      <c r="AF169" s="2"/>
      <c r="AG169" s="2"/>
      <c r="AH169" s="2"/>
      <c r="AI169" s="2"/>
      <c r="AJ169" s="2"/>
      <c r="AK169" s="2"/>
      <c r="AL169" s="2"/>
      <c r="AM169" s="3">
        <f t="shared" si="13"/>
        <v>0</v>
      </c>
      <c r="AN169" s="2"/>
      <c r="AO169" s="2"/>
      <c r="AP169" s="2"/>
      <c r="AQ169" s="2"/>
      <c r="AR169" s="2"/>
      <c r="AS169" s="2"/>
      <c r="AT169" s="2"/>
      <c r="AU169" s="2"/>
      <c r="AV169" s="2"/>
      <c r="AW169" s="2"/>
      <c r="AX169" s="2"/>
      <c r="AY169" s="2">
        <v>50</v>
      </c>
      <c r="AZ169" s="3">
        <f t="shared" si="14"/>
        <v>50</v>
      </c>
      <c r="BA169" s="2"/>
      <c r="BB169" s="2"/>
      <c r="BC169" s="2"/>
      <c r="BD169" s="2"/>
      <c r="BE169" s="2"/>
      <c r="BF169" s="2"/>
      <c r="BG169" s="2"/>
      <c r="BH169" s="2"/>
      <c r="BI169" s="2"/>
      <c r="BJ169" s="2"/>
      <c r="BK169" s="2"/>
      <c r="BL169" s="2"/>
      <c r="BM169" s="3">
        <f t="shared" si="15"/>
        <v>0</v>
      </c>
      <c r="BN169" s="2"/>
      <c r="BO169" s="2"/>
      <c r="BP169" s="2"/>
      <c r="BQ169" s="2"/>
      <c r="BR169" s="2"/>
      <c r="BS169" s="2"/>
      <c r="BT169" s="2"/>
      <c r="BU169" s="2"/>
      <c r="BV169" s="2"/>
      <c r="BW169" s="2"/>
      <c r="BX169" s="2"/>
      <c r="BY169" s="2">
        <v>50</v>
      </c>
      <c r="BZ169" s="3">
        <f t="shared" si="16"/>
        <v>50</v>
      </c>
      <c r="CA169" s="30">
        <f t="shared" si="17"/>
        <v>250</v>
      </c>
    </row>
    <row r="170" spans="1:79" s="4" customFormat="1" ht="12.95" customHeight="1" x14ac:dyDescent="0.2">
      <c r="A170" s="5" t="s">
        <v>24</v>
      </c>
      <c r="B170" s="9" t="s">
        <v>13</v>
      </c>
      <c r="C170" s="5" t="s">
        <v>25</v>
      </c>
      <c r="D170" s="8" t="s">
        <v>398</v>
      </c>
      <c r="E170" s="8" t="s">
        <v>25</v>
      </c>
      <c r="F170" s="8" t="s">
        <v>398</v>
      </c>
      <c r="G170" s="5" t="s">
        <v>23</v>
      </c>
      <c r="H170" s="11" t="s">
        <v>26</v>
      </c>
      <c r="I170" s="11"/>
      <c r="J170" s="6" t="s">
        <v>612</v>
      </c>
      <c r="K170" s="6" t="s">
        <v>609</v>
      </c>
      <c r="L170" s="6" t="s">
        <v>608</v>
      </c>
      <c r="M170" s="33"/>
      <c r="N170" s="7"/>
      <c r="O170" s="2"/>
      <c r="P170" s="2"/>
      <c r="Q170" s="2"/>
      <c r="R170" s="2"/>
      <c r="S170" s="2"/>
      <c r="T170" s="2"/>
      <c r="U170" s="2"/>
      <c r="V170" s="2"/>
      <c r="W170" s="2"/>
      <c r="X170" s="2"/>
      <c r="Y170" s="2"/>
      <c r="Z170" s="32">
        <f t="shared" si="12"/>
        <v>0</v>
      </c>
      <c r="AA170" s="2"/>
      <c r="AB170" s="2"/>
      <c r="AC170" s="2"/>
      <c r="AD170" s="2"/>
      <c r="AE170" s="2"/>
      <c r="AF170" s="2"/>
      <c r="AG170" s="2"/>
      <c r="AH170" s="2"/>
      <c r="AI170" s="2"/>
      <c r="AJ170" s="2"/>
      <c r="AK170" s="2"/>
      <c r="AL170" s="2">
        <v>250</v>
      </c>
      <c r="AM170" s="3">
        <f t="shared" si="13"/>
        <v>250</v>
      </c>
      <c r="AN170" s="2"/>
      <c r="AO170" s="2"/>
      <c r="AP170" s="2"/>
      <c r="AQ170" s="2"/>
      <c r="AR170" s="2"/>
      <c r="AS170" s="2"/>
      <c r="AT170" s="2"/>
      <c r="AU170" s="2"/>
      <c r="AV170" s="2"/>
      <c r="AW170" s="2"/>
      <c r="AX170" s="2"/>
      <c r="AY170" s="2"/>
      <c r="AZ170" s="3">
        <f t="shared" si="14"/>
        <v>0</v>
      </c>
      <c r="BA170" s="2"/>
      <c r="BB170" s="2"/>
      <c r="BC170" s="2"/>
      <c r="BD170" s="2"/>
      <c r="BE170" s="2"/>
      <c r="BF170" s="2"/>
      <c r="BG170" s="2"/>
      <c r="BH170" s="2"/>
      <c r="BI170" s="2"/>
      <c r="BJ170" s="2"/>
      <c r="BK170" s="2"/>
      <c r="BL170" s="2"/>
      <c r="BM170" s="3">
        <f t="shared" si="15"/>
        <v>0</v>
      </c>
      <c r="BN170" s="2"/>
      <c r="BO170" s="2"/>
      <c r="BP170" s="2"/>
      <c r="BQ170" s="2"/>
      <c r="BR170" s="2"/>
      <c r="BS170" s="2"/>
      <c r="BT170" s="2"/>
      <c r="BU170" s="2"/>
      <c r="BV170" s="2"/>
      <c r="BW170" s="2"/>
      <c r="BX170" s="2"/>
      <c r="BY170" s="2"/>
      <c r="BZ170" s="3">
        <f t="shared" si="16"/>
        <v>0</v>
      </c>
      <c r="CA170" s="30">
        <f t="shared" si="17"/>
        <v>250</v>
      </c>
    </row>
    <row r="171" spans="1:79" s="4" customFormat="1" ht="12.95" customHeight="1" x14ac:dyDescent="0.2">
      <c r="A171" s="5" t="s">
        <v>24</v>
      </c>
      <c r="B171" s="9" t="s">
        <v>13</v>
      </c>
      <c r="C171" s="5" t="s">
        <v>25</v>
      </c>
      <c r="D171" s="8" t="s">
        <v>250</v>
      </c>
      <c r="E171" s="8" t="s">
        <v>25</v>
      </c>
      <c r="F171" s="8" t="s">
        <v>250</v>
      </c>
      <c r="G171" s="5" t="s">
        <v>23</v>
      </c>
      <c r="H171" s="37" t="s">
        <v>1056</v>
      </c>
      <c r="I171" s="37"/>
      <c r="J171" s="6" t="s">
        <v>430</v>
      </c>
      <c r="K171" s="6" t="s">
        <v>431</v>
      </c>
      <c r="L171" s="6" t="s">
        <v>432</v>
      </c>
      <c r="M171" s="33"/>
      <c r="N171" s="7"/>
      <c r="O171" s="2"/>
      <c r="P171" s="2"/>
      <c r="Q171" s="2"/>
      <c r="R171" s="2">
        <v>15</v>
      </c>
      <c r="S171" s="2">
        <v>15</v>
      </c>
      <c r="T171" s="2">
        <v>60</v>
      </c>
      <c r="U171" s="2">
        <v>85</v>
      </c>
      <c r="V171" s="2">
        <v>75</v>
      </c>
      <c r="W171" s="2"/>
      <c r="X171" s="2"/>
      <c r="Y171" s="2"/>
      <c r="Z171" s="32">
        <f t="shared" si="12"/>
        <v>250</v>
      </c>
      <c r="AA171" s="2"/>
      <c r="AB171" s="2"/>
      <c r="AC171" s="2"/>
      <c r="AD171" s="2"/>
      <c r="AE171" s="2"/>
      <c r="AF171" s="2"/>
      <c r="AG171" s="2"/>
      <c r="AH171" s="2"/>
      <c r="AI171" s="2"/>
      <c r="AJ171" s="2"/>
      <c r="AK171" s="2"/>
      <c r="AL171" s="2"/>
      <c r="AM171" s="3">
        <f t="shared" si="13"/>
        <v>0</v>
      </c>
      <c r="AN171" s="2"/>
      <c r="AO171" s="2"/>
      <c r="AP171" s="2"/>
      <c r="AQ171" s="2"/>
      <c r="AR171" s="2"/>
      <c r="AS171" s="2"/>
      <c r="AT171" s="2"/>
      <c r="AU171" s="2"/>
      <c r="AV171" s="2"/>
      <c r="AW171" s="2"/>
      <c r="AX171" s="2"/>
      <c r="AY171" s="2"/>
      <c r="AZ171" s="3">
        <f t="shared" si="14"/>
        <v>0</v>
      </c>
      <c r="BA171" s="2"/>
      <c r="BB171" s="2"/>
      <c r="BC171" s="2"/>
      <c r="BD171" s="2"/>
      <c r="BE171" s="2"/>
      <c r="BF171" s="2"/>
      <c r="BG171" s="2"/>
      <c r="BH171" s="2"/>
      <c r="BI171" s="2"/>
      <c r="BJ171" s="2"/>
      <c r="BK171" s="2"/>
      <c r="BL171" s="2"/>
      <c r="BM171" s="3">
        <f t="shared" si="15"/>
        <v>0</v>
      </c>
      <c r="BN171" s="2"/>
      <c r="BO171" s="2"/>
      <c r="BP171" s="2"/>
      <c r="BQ171" s="2"/>
      <c r="BR171" s="2"/>
      <c r="BS171" s="2"/>
      <c r="BT171" s="2"/>
      <c r="BU171" s="2"/>
      <c r="BV171" s="2"/>
      <c r="BW171" s="2"/>
      <c r="BX171" s="2"/>
      <c r="BY171" s="2"/>
      <c r="BZ171" s="3">
        <f t="shared" si="16"/>
        <v>0</v>
      </c>
      <c r="CA171" s="30">
        <f t="shared" si="17"/>
        <v>250</v>
      </c>
    </row>
    <row r="172" spans="1:79" s="4" customFormat="1" ht="12.95" customHeight="1" x14ac:dyDescent="0.2">
      <c r="A172" s="5" t="s">
        <v>24</v>
      </c>
      <c r="B172" s="9" t="s">
        <v>13</v>
      </c>
      <c r="C172" s="5" t="s">
        <v>25</v>
      </c>
      <c r="D172" s="8" t="s">
        <v>967</v>
      </c>
      <c r="E172" s="8" t="s">
        <v>25</v>
      </c>
      <c r="F172" s="8" t="s">
        <v>967</v>
      </c>
      <c r="G172" s="5" t="s">
        <v>23</v>
      </c>
      <c r="H172" s="11" t="s">
        <v>26</v>
      </c>
      <c r="I172" s="11"/>
      <c r="J172" s="6" t="s">
        <v>857</v>
      </c>
      <c r="K172" s="6" t="s">
        <v>858</v>
      </c>
      <c r="L172" s="6" t="s">
        <v>859</v>
      </c>
      <c r="M172" s="33"/>
      <c r="N172" s="7"/>
      <c r="O172" s="2"/>
      <c r="P172" s="2"/>
      <c r="Q172" s="2"/>
      <c r="R172" s="2"/>
      <c r="S172" s="2"/>
      <c r="T172" s="2"/>
      <c r="U172" s="2">
        <v>40</v>
      </c>
      <c r="V172" s="2">
        <v>20</v>
      </c>
      <c r="W172" s="2"/>
      <c r="X172" s="2"/>
      <c r="Y172" s="2"/>
      <c r="Z172" s="32">
        <f t="shared" si="12"/>
        <v>60</v>
      </c>
      <c r="AA172" s="2"/>
      <c r="AB172" s="2"/>
      <c r="AC172" s="2"/>
      <c r="AD172" s="2"/>
      <c r="AE172" s="2"/>
      <c r="AF172" s="2">
        <v>60</v>
      </c>
      <c r="AG172" s="2"/>
      <c r="AH172" s="2"/>
      <c r="AI172" s="2"/>
      <c r="AJ172" s="2"/>
      <c r="AK172" s="2"/>
      <c r="AL172" s="2"/>
      <c r="AM172" s="3">
        <f t="shared" si="13"/>
        <v>60</v>
      </c>
      <c r="AN172" s="2"/>
      <c r="AO172" s="2"/>
      <c r="AP172" s="2"/>
      <c r="AQ172" s="2"/>
      <c r="AR172" s="2"/>
      <c r="AS172" s="2"/>
      <c r="AT172" s="2">
        <v>60</v>
      </c>
      <c r="AU172" s="2"/>
      <c r="AV172" s="2"/>
      <c r="AW172" s="2"/>
      <c r="AX172" s="2"/>
      <c r="AY172" s="2"/>
      <c r="AZ172" s="3">
        <f t="shared" si="14"/>
        <v>60</v>
      </c>
      <c r="BA172" s="2"/>
      <c r="BB172" s="2"/>
      <c r="BC172" s="2"/>
      <c r="BD172" s="2"/>
      <c r="BE172" s="2"/>
      <c r="BF172" s="2">
        <v>60</v>
      </c>
      <c r="BG172" s="2"/>
      <c r="BH172" s="2"/>
      <c r="BI172" s="2"/>
      <c r="BJ172" s="2"/>
      <c r="BK172" s="2"/>
      <c r="BL172" s="2"/>
      <c r="BM172" s="3">
        <f t="shared" si="15"/>
        <v>60</v>
      </c>
      <c r="BN172" s="2"/>
      <c r="BO172" s="2"/>
      <c r="BP172" s="2"/>
      <c r="BQ172" s="2"/>
      <c r="BR172" s="2"/>
      <c r="BS172" s="2"/>
      <c r="BT172" s="2"/>
      <c r="BU172" s="2"/>
      <c r="BV172" s="2"/>
      <c r="BW172" s="2"/>
      <c r="BX172" s="2"/>
      <c r="BY172" s="2"/>
      <c r="BZ172" s="3">
        <f t="shared" si="16"/>
        <v>0</v>
      </c>
      <c r="CA172" s="30">
        <f t="shared" si="17"/>
        <v>240</v>
      </c>
    </row>
    <row r="173" spans="1:79" s="4" customFormat="1" ht="12.95" customHeight="1" x14ac:dyDescent="0.2">
      <c r="A173" s="5" t="s">
        <v>24</v>
      </c>
      <c r="B173" s="9" t="s">
        <v>13</v>
      </c>
      <c r="C173" s="5" t="s">
        <v>25</v>
      </c>
      <c r="D173" s="8" t="s">
        <v>250</v>
      </c>
      <c r="E173" s="8" t="s">
        <v>25</v>
      </c>
      <c r="F173" s="8" t="s">
        <v>250</v>
      </c>
      <c r="G173" s="5" t="s">
        <v>23</v>
      </c>
      <c r="H173" s="37" t="s">
        <v>1055</v>
      </c>
      <c r="I173" s="37"/>
      <c r="J173" s="6" t="s">
        <v>434</v>
      </c>
      <c r="K173" s="6" t="s">
        <v>435</v>
      </c>
      <c r="L173" s="6" t="s">
        <v>436</v>
      </c>
      <c r="M173" s="33"/>
      <c r="N173" s="7"/>
      <c r="O173" s="2"/>
      <c r="P173" s="2"/>
      <c r="Q173" s="2"/>
      <c r="R173" s="2"/>
      <c r="S173" s="2"/>
      <c r="T173" s="2">
        <v>15</v>
      </c>
      <c r="U173" s="2">
        <v>15</v>
      </c>
      <c r="V173" s="2"/>
      <c r="W173" s="2"/>
      <c r="X173" s="2"/>
      <c r="Y173" s="2"/>
      <c r="Z173" s="32">
        <f t="shared" si="12"/>
        <v>30</v>
      </c>
      <c r="AA173" s="2"/>
      <c r="AB173" s="2"/>
      <c r="AC173" s="2"/>
      <c r="AD173" s="2"/>
      <c r="AE173" s="2"/>
      <c r="AF173" s="2"/>
      <c r="AG173" s="2"/>
      <c r="AH173" s="2"/>
      <c r="AI173" s="2">
        <v>55</v>
      </c>
      <c r="AJ173" s="2">
        <v>100</v>
      </c>
      <c r="AK173" s="2">
        <v>55</v>
      </c>
      <c r="AL173" s="2"/>
      <c r="AM173" s="3">
        <f t="shared" si="13"/>
        <v>210</v>
      </c>
      <c r="AN173" s="2"/>
      <c r="AO173" s="2"/>
      <c r="AP173" s="2"/>
      <c r="AQ173" s="2"/>
      <c r="AR173" s="2"/>
      <c r="AS173" s="2"/>
      <c r="AT173" s="2"/>
      <c r="AU173" s="2"/>
      <c r="AV173" s="2"/>
      <c r="AW173" s="2"/>
      <c r="AX173" s="2"/>
      <c r="AY173" s="2"/>
      <c r="AZ173" s="3">
        <f t="shared" si="14"/>
        <v>0</v>
      </c>
      <c r="BA173" s="2"/>
      <c r="BB173" s="2"/>
      <c r="BC173" s="2"/>
      <c r="BD173" s="2"/>
      <c r="BE173" s="2"/>
      <c r="BF173" s="2"/>
      <c r="BG173" s="2"/>
      <c r="BH173" s="2"/>
      <c r="BI173" s="2"/>
      <c r="BJ173" s="2"/>
      <c r="BK173" s="2"/>
      <c r="BL173" s="2"/>
      <c r="BM173" s="3">
        <f t="shared" si="15"/>
        <v>0</v>
      </c>
      <c r="BN173" s="2"/>
      <c r="BO173" s="2"/>
      <c r="BP173" s="2"/>
      <c r="BQ173" s="2"/>
      <c r="BR173" s="2"/>
      <c r="BS173" s="2"/>
      <c r="BT173" s="2"/>
      <c r="BU173" s="2"/>
      <c r="BV173" s="2"/>
      <c r="BW173" s="2"/>
      <c r="BX173" s="2"/>
      <c r="BY173" s="2"/>
      <c r="BZ173" s="3">
        <f t="shared" si="16"/>
        <v>0</v>
      </c>
      <c r="CA173" s="30">
        <f t="shared" si="17"/>
        <v>240</v>
      </c>
    </row>
    <row r="174" spans="1:79" s="4" customFormat="1" ht="12.95" customHeight="1" x14ac:dyDescent="0.2">
      <c r="A174" s="5" t="s">
        <v>24</v>
      </c>
      <c r="B174" s="9" t="s">
        <v>13</v>
      </c>
      <c r="C174" s="5" t="s">
        <v>25</v>
      </c>
      <c r="D174" s="8" t="s">
        <v>962</v>
      </c>
      <c r="E174" s="8" t="s">
        <v>25</v>
      </c>
      <c r="F174" s="8" t="s">
        <v>962</v>
      </c>
      <c r="G174" s="5" t="s">
        <v>23</v>
      </c>
      <c r="H174" s="11" t="s">
        <v>26</v>
      </c>
      <c r="I174" s="11"/>
      <c r="J174" s="6" t="s">
        <v>900</v>
      </c>
      <c r="K174" s="6" t="s">
        <v>898</v>
      </c>
      <c r="L174" s="6" t="s">
        <v>899</v>
      </c>
      <c r="M174" s="33"/>
      <c r="N174" s="7"/>
      <c r="O174" s="2"/>
      <c r="P174" s="2"/>
      <c r="Q174" s="2"/>
      <c r="R174" s="2"/>
      <c r="S174" s="2"/>
      <c r="T174" s="2"/>
      <c r="U174" s="2"/>
      <c r="V174" s="2"/>
      <c r="W174" s="2"/>
      <c r="X174" s="2"/>
      <c r="Y174" s="2"/>
      <c r="Z174" s="32">
        <f t="shared" si="12"/>
        <v>0</v>
      </c>
      <c r="AA174" s="2"/>
      <c r="AB174" s="2"/>
      <c r="AC174" s="2"/>
      <c r="AD174" s="2"/>
      <c r="AE174" s="2"/>
      <c r="AF174" s="2"/>
      <c r="AG174" s="2"/>
      <c r="AH174" s="2"/>
      <c r="AI174" s="2"/>
      <c r="AJ174" s="2"/>
      <c r="AK174" s="2">
        <v>63</v>
      </c>
      <c r="AL174" s="2"/>
      <c r="AM174" s="3">
        <f t="shared" si="13"/>
        <v>63</v>
      </c>
      <c r="AN174" s="2"/>
      <c r="AO174" s="2"/>
      <c r="AP174" s="2"/>
      <c r="AQ174" s="2"/>
      <c r="AR174" s="2"/>
      <c r="AS174" s="2"/>
      <c r="AT174" s="2"/>
      <c r="AU174" s="2"/>
      <c r="AV174" s="2"/>
      <c r="AW174" s="2"/>
      <c r="AX174" s="2">
        <v>74</v>
      </c>
      <c r="AY174" s="2"/>
      <c r="AZ174" s="3">
        <f t="shared" si="14"/>
        <v>74</v>
      </c>
      <c r="BA174" s="2"/>
      <c r="BB174" s="2"/>
      <c r="BC174" s="2"/>
      <c r="BD174" s="2"/>
      <c r="BE174" s="2"/>
      <c r="BF174" s="2"/>
      <c r="BG174" s="2"/>
      <c r="BH174" s="2"/>
      <c r="BI174" s="2"/>
      <c r="BJ174" s="2"/>
      <c r="BK174" s="2">
        <v>100</v>
      </c>
      <c r="BL174" s="2"/>
      <c r="BM174" s="3">
        <f t="shared" si="15"/>
        <v>100</v>
      </c>
      <c r="BN174" s="2"/>
      <c r="BO174" s="2"/>
      <c r="BP174" s="2"/>
      <c r="BQ174" s="2"/>
      <c r="BR174" s="2"/>
      <c r="BS174" s="2"/>
      <c r="BT174" s="2"/>
      <c r="BU174" s="2"/>
      <c r="BV174" s="2"/>
      <c r="BW174" s="2"/>
      <c r="BX174" s="2"/>
      <c r="BY174" s="2"/>
      <c r="BZ174" s="3">
        <f t="shared" si="16"/>
        <v>0</v>
      </c>
      <c r="CA174" s="30">
        <f t="shared" si="17"/>
        <v>237</v>
      </c>
    </row>
    <row r="175" spans="1:79" s="4" customFormat="1" ht="12.95" customHeight="1" x14ac:dyDescent="0.2">
      <c r="A175" s="5" t="s">
        <v>24</v>
      </c>
      <c r="B175" s="9" t="s">
        <v>13</v>
      </c>
      <c r="C175" s="5" t="s">
        <v>22</v>
      </c>
      <c r="D175" s="8" t="s">
        <v>583</v>
      </c>
      <c r="E175" s="8" t="s">
        <v>22</v>
      </c>
      <c r="F175" s="8" t="s">
        <v>583</v>
      </c>
      <c r="G175" s="5" t="s">
        <v>23</v>
      </c>
      <c r="H175" s="11" t="s">
        <v>26</v>
      </c>
      <c r="I175" s="11"/>
      <c r="J175" s="20" t="s">
        <v>43</v>
      </c>
      <c r="K175" s="6" t="s">
        <v>44</v>
      </c>
      <c r="L175" s="6" t="s">
        <v>45</v>
      </c>
      <c r="M175" s="33"/>
      <c r="N175" s="7"/>
      <c r="O175" s="2"/>
      <c r="P175" s="2"/>
      <c r="Q175" s="2"/>
      <c r="R175" s="2"/>
      <c r="S175" s="2"/>
      <c r="T175" s="2">
        <v>20</v>
      </c>
      <c r="U175" s="2">
        <v>60</v>
      </c>
      <c r="V175" s="2">
        <v>80</v>
      </c>
      <c r="W175" s="2">
        <v>40</v>
      </c>
      <c r="X175" s="2"/>
      <c r="Y175" s="2"/>
      <c r="Z175" s="32">
        <f t="shared" si="12"/>
        <v>200</v>
      </c>
      <c r="AA175" s="2"/>
      <c r="AB175" s="2"/>
      <c r="AC175" s="2"/>
      <c r="AD175" s="2"/>
      <c r="AE175" s="2"/>
      <c r="AF175" s="2"/>
      <c r="AG175" s="2"/>
      <c r="AH175" s="2"/>
      <c r="AI175" s="2"/>
      <c r="AJ175" s="2"/>
      <c r="AK175" s="2"/>
      <c r="AL175" s="2"/>
      <c r="AM175" s="3">
        <f t="shared" si="13"/>
        <v>0</v>
      </c>
      <c r="AN175" s="2"/>
      <c r="AO175" s="2"/>
      <c r="AP175" s="2"/>
      <c r="AQ175" s="2"/>
      <c r="AR175" s="2"/>
      <c r="AS175" s="2"/>
      <c r="AT175" s="2"/>
      <c r="AU175" s="2"/>
      <c r="AV175" s="2"/>
      <c r="AW175" s="2"/>
      <c r="AX175" s="2"/>
      <c r="AY175" s="2"/>
      <c r="AZ175" s="3">
        <f t="shared" si="14"/>
        <v>0</v>
      </c>
      <c r="BA175" s="2"/>
      <c r="BB175" s="2"/>
      <c r="BC175" s="2"/>
      <c r="BD175" s="2"/>
      <c r="BE175" s="2"/>
      <c r="BF175" s="2"/>
      <c r="BG175" s="2"/>
      <c r="BH175" s="2"/>
      <c r="BI175" s="2"/>
      <c r="BJ175" s="2"/>
      <c r="BK175" s="2"/>
      <c r="BL175" s="2"/>
      <c r="BM175" s="3">
        <f t="shared" si="15"/>
        <v>0</v>
      </c>
      <c r="BN175" s="2"/>
      <c r="BO175" s="2"/>
      <c r="BP175" s="2"/>
      <c r="BQ175" s="2"/>
      <c r="BR175" s="2"/>
      <c r="BS175" s="2"/>
      <c r="BT175" s="2"/>
      <c r="BU175" s="2"/>
      <c r="BV175" s="2"/>
      <c r="BW175" s="2"/>
      <c r="BX175" s="2"/>
      <c r="BY175" s="2"/>
      <c r="BZ175" s="3">
        <f t="shared" si="16"/>
        <v>0</v>
      </c>
      <c r="CA175" s="30">
        <f t="shared" si="17"/>
        <v>200</v>
      </c>
    </row>
    <row r="176" spans="1:79" s="4" customFormat="1" ht="12.95" customHeight="1" x14ac:dyDescent="0.2">
      <c r="A176" s="5" t="s">
        <v>24</v>
      </c>
      <c r="B176" s="9" t="s">
        <v>13</v>
      </c>
      <c r="C176" s="5" t="s">
        <v>25</v>
      </c>
      <c r="D176" s="8" t="s">
        <v>962</v>
      </c>
      <c r="E176" s="8" t="s">
        <v>25</v>
      </c>
      <c r="F176" s="8" t="s">
        <v>962</v>
      </c>
      <c r="G176" s="5" t="s">
        <v>23</v>
      </c>
      <c r="H176" s="11" t="s">
        <v>26</v>
      </c>
      <c r="I176" s="11"/>
      <c r="J176" s="6" t="s">
        <v>1008</v>
      </c>
      <c r="K176" s="6" t="s">
        <v>897</v>
      </c>
      <c r="L176" s="6" t="s">
        <v>415</v>
      </c>
      <c r="M176" s="33"/>
      <c r="N176" s="7"/>
      <c r="O176" s="2"/>
      <c r="P176" s="2"/>
      <c r="Q176" s="2"/>
      <c r="R176" s="2"/>
      <c r="S176" s="2"/>
      <c r="T176" s="2"/>
      <c r="U176" s="2"/>
      <c r="V176" s="2"/>
      <c r="W176" s="2"/>
      <c r="X176" s="2"/>
      <c r="Y176" s="2"/>
      <c r="Z176" s="32">
        <f t="shared" si="12"/>
        <v>0</v>
      </c>
      <c r="AA176" s="2"/>
      <c r="AB176" s="2"/>
      <c r="AC176" s="2"/>
      <c r="AD176" s="2"/>
      <c r="AE176" s="2"/>
      <c r="AF176" s="2"/>
      <c r="AG176" s="2"/>
      <c r="AH176" s="2"/>
      <c r="AI176" s="2"/>
      <c r="AJ176" s="2"/>
      <c r="AK176" s="2">
        <v>50</v>
      </c>
      <c r="AL176" s="2"/>
      <c r="AM176" s="3">
        <f t="shared" si="13"/>
        <v>50</v>
      </c>
      <c r="AN176" s="2"/>
      <c r="AO176" s="2"/>
      <c r="AP176" s="2"/>
      <c r="AQ176" s="2"/>
      <c r="AR176" s="2"/>
      <c r="AS176" s="2"/>
      <c r="AT176" s="2"/>
      <c r="AU176" s="2"/>
      <c r="AV176" s="2"/>
      <c r="AW176" s="2"/>
      <c r="AX176" s="2">
        <v>50</v>
      </c>
      <c r="AY176" s="2"/>
      <c r="AZ176" s="3">
        <f t="shared" si="14"/>
        <v>50</v>
      </c>
      <c r="BA176" s="2"/>
      <c r="BB176" s="2"/>
      <c r="BC176" s="2"/>
      <c r="BD176" s="2"/>
      <c r="BE176" s="2"/>
      <c r="BF176" s="2"/>
      <c r="BG176" s="2"/>
      <c r="BH176" s="2"/>
      <c r="BI176" s="2"/>
      <c r="BJ176" s="2"/>
      <c r="BK176" s="2">
        <v>50</v>
      </c>
      <c r="BL176" s="2"/>
      <c r="BM176" s="3">
        <f t="shared" si="15"/>
        <v>50</v>
      </c>
      <c r="BN176" s="2"/>
      <c r="BO176" s="2"/>
      <c r="BP176" s="2"/>
      <c r="BQ176" s="2"/>
      <c r="BR176" s="2"/>
      <c r="BS176" s="2"/>
      <c r="BT176" s="2"/>
      <c r="BU176" s="2"/>
      <c r="BV176" s="2"/>
      <c r="BW176" s="2"/>
      <c r="BX176" s="2">
        <v>50</v>
      </c>
      <c r="BY176" s="2"/>
      <c r="BZ176" s="3">
        <f t="shared" si="16"/>
        <v>50</v>
      </c>
      <c r="CA176" s="30">
        <f t="shared" si="17"/>
        <v>200</v>
      </c>
    </row>
    <row r="177" spans="1:79" s="4" customFormat="1" ht="12.95" customHeight="1" x14ac:dyDescent="0.2">
      <c r="A177" s="5" t="s">
        <v>24</v>
      </c>
      <c r="B177" s="9" t="s">
        <v>13</v>
      </c>
      <c r="C177" s="5" t="s">
        <v>25</v>
      </c>
      <c r="D177" s="8" t="s">
        <v>250</v>
      </c>
      <c r="E177" s="8" t="s">
        <v>25</v>
      </c>
      <c r="F177" s="8" t="s">
        <v>250</v>
      </c>
      <c r="G177" s="5" t="s">
        <v>23</v>
      </c>
      <c r="H177" s="11" t="s">
        <v>26</v>
      </c>
      <c r="I177" s="11"/>
      <c r="J177" s="6" t="s">
        <v>567</v>
      </c>
      <c r="K177" s="6" t="s">
        <v>566</v>
      </c>
      <c r="L177" s="6" t="s">
        <v>433</v>
      </c>
      <c r="M177" s="33"/>
      <c r="N177" s="7"/>
      <c r="O177" s="2"/>
      <c r="P177" s="2"/>
      <c r="Q177" s="2"/>
      <c r="R177" s="2"/>
      <c r="S177" s="2"/>
      <c r="T177" s="2"/>
      <c r="U177" s="2"/>
      <c r="V177" s="2"/>
      <c r="W177" s="2"/>
      <c r="X177" s="2"/>
      <c r="Y177" s="2"/>
      <c r="Z177" s="32">
        <f t="shared" si="12"/>
        <v>0</v>
      </c>
      <c r="AA177" s="2"/>
      <c r="AB177" s="2"/>
      <c r="AC177" s="2"/>
      <c r="AD177" s="2">
        <v>25</v>
      </c>
      <c r="AE177" s="2">
        <v>25</v>
      </c>
      <c r="AF177" s="2">
        <v>35</v>
      </c>
      <c r="AG177" s="2">
        <v>30</v>
      </c>
      <c r="AH177" s="2"/>
      <c r="AI177" s="2"/>
      <c r="AJ177" s="2"/>
      <c r="AK177" s="2"/>
      <c r="AL177" s="2"/>
      <c r="AM177" s="3">
        <f t="shared" si="13"/>
        <v>115</v>
      </c>
      <c r="AN177" s="2"/>
      <c r="AO177" s="2"/>
      <c r="AP177" s="2"/>
      <c r="AQ177" s="2">
        <v>20</v>
      </c>
      <c r="AR177" s="2">
        <v>25</v>
      </c>
      <c r="AS177" s="2">
        <v>20</v>
      </c>
      <c r="AT177" s="2"/>
      <c r="AU177" s="2"/>
      <c r="AV177" s="2"/>
      <c r="AW177" s="2"/>
      <c r="AX177" s="2"/>
      <c r="AY177" s="2"/>
      <c r="AZ177" s="3">
        <f t="shared" si="14"/>
        <v>65</v>
      </c>
      <c r="BA177" s="2"/>
      <c r="BB177" s="2"/>
      <c r="BC177" s="2"/>
      <c r="BD177" s="2"/>
      <c r="BE177" s="2"/>
      <c r="BF177" s="2"/>
      <c r="BG177" s="2"/>
      <c r="BH177" s="2"/>
      <c r="BI177" s="2"/>
      <c r="BJ177" s="2"/>
      <c r="BK177" s="2"/>
      <c r="BL177" s="2"/>
      <c r="BM177" s="3">
        <f t="shared" si="15"/>
        <v>0</v>
      </c>
      <c r="BN177" s="2"/>
      <c r="BO177" s="2"/>
      <c r="BP177" s="2"/>
      <c r="BQ177" s="2"/>
      <c r="BR177" s="2"/>
      <c r="BS177" s="2"/>
      <c r="BT177" s="2"/>
      <c r="BU177" s="2"/>
      <c r="BV177" s="2"/>
      <c r="BW177" s="2"/>
      <c r="BX177" s="2"/>
      <c r="BY177" s="2"/>
      <c r="BZ177" s="3">
        <f t="shared" si="16"/>
        <v>0</v>
      </c>
      <c r="CA177" s="30">
        <f t="shared" si="17"/>
        <v>180</v>
      </c>
    </row>
    <row r="178" spans="1:79" s="4" customFormat="1" ht="12.95" customHeight="1" x14ac:dyDescent="0.2">
      <c r="A178" s="5" t="s">
        <v>24</v>
      </c>
      <c r="B178" s="9" t="s">
        <v>13</v>
      </c>
      <c r="C178" s="5" t="s">
        <v>25</v>
      </c>
      <c r="D178" s="8" t="s">
        <v>398</v>
      </c>
      <c r="E178" s="8" t="s">
        <v>25</v>
      </c>
      <c r="F178" s="8" t="s">
        <v>398</v>
      </c>
      <c r="G178" s="5" t="s">
        <v>23</v>
      </c>
      <c r="H178" s="11" t="s">
        <v>26</v>
      </c>
      <c r="I178" s="11"/>
      <c r="J178" s="6" t="s">
        <v>993</v>
      </c>
      <c r="K178" s="6" t="s">
        <v>401</v>
      </c>
      <c r="L178" s="6" t="s">
        <v>402</v>
      </c>
      <c r="M178" s="33"/>
      <c r="N178" s="7"/>
      <c r="O178" s="2"/>
      <c r="P178" s="2"/>
      <c r="Q178" s="2"/>
      <c r="R178" s="2"/>
      <c r="S178" s="2"/>
      <c r="T178" s="2"/>
      <c r="U178" s="2"/>
      <c r="V178" s="2"/>
      <c r="W178" s="2"/>
      <c r="X178" s="2"/>
      <c r="Y178" s="2">
        <v>50</v>
      </c>
      <c r="Z178" s="32">
        <f t="shared" si="12"/>
        <v>50</v>
      </c>
      <c r="AA178" s="2"/>
      <c r="AB178" s="2"/>
      <c r="AC178" s="2"/>
      <c r="AD178" s="2"/>
      <c r="AE178" s="2"/>
      <c r="AF178" s="2"/>
      <c r="AG178" s="2"/>
      <c r="AH178" s="2"/>
      <c r="AI178" s="2"/>
      <c r="AJ178" s="2"/>
      <c r="AK178" s="2"/>
      <c r="AL178" s="2">
        <v>40</v>
      </c>
      <c r="AM178" s="3">
        <f t="shared" si="13"/>
        <v>40</v>
      </c>
      <c r="AN178" s="2"/>
      <c r="AO178" s="2"/>
      <c r="AP178" s="2"/>
      <c r="AQ178" s="2"/>
      <c r="AR178" s="2"/>
      <c r="AS178" s="2"/>
      <c r="AT178" s="2"/>
      <c r="AU178" s="2"/>
      <c r="AV178" s="2"/>
      <c r="AW178" s="2"/>
      <c r="AX178" s="2"/>
      <c r="AY178" s="2">
        <v>30</v>
      </c>
      <c r="AZ178" s="3">
        <f t="shared" si="14"/>
        <v>30</v>
      </c>
      <c r="BA178" s="2"/>
      <c r="BB178" s="2"/>
      <c r="BC178" s="2"/>
      <c r="BD178" s="2"/>
      <c r="BE178" s="2"/>
      <c r="BF178" s="2"/>
      <c r="BG178" s="2"/>
      <c r="BH178" s="2"/>
      <c r="BI178" s="2"/>
      <c r="BJ178" s="2"/>
      <c r="BK178" s="2"/>
      <c r="BL178" s="2">
        <v>20</v>
      </c>
      <c r="BM178" s="3">
        <f t="shared" si="15"/>
        <v>20</v>
      </c>
      <c r="BN178" s="2"/>
      <c r="BO178" s="2"/>
      <c r="BP178" s="2"/>
      <c r="BQ178" s="2"/>
      <c r="BR178" s="2"/>
      <c r="BS178" s="2"/>
      <c r="BT178" s="2"/>
      <c r="BU178" s="2"/>
      <c r="BV178" s="2"/>
      <c r="BW178" s="2"/>
      <c r="BX178" s="2"/>
      <c r="BY178" s="2">
        <v>15</v>
      </c>
      <c r="BZ178" s="3">
        <f t="shared" si="16"/>
        <v>15</v>
      </c>
      <c r="CA178" s="30">
        <f t="shared" si="17"/>
        <v>155</v>
      </c>
    </row>
    <row r="179" spans="1:79" s="4" customFormat="1" ht="12.95" customHeight="1" x14ac:dyDescent="0.2">
      <c r="A179" s="5" t="s">
        <v>24</v>
      </c>
      <c r="B179" s="9" t="s">
        <v>13</v>
      </c>
      <c r="C179" s="5" t="s">
        <v>157</v>
      </c>
      <c r="D179" s="8" t="s">
        <v>153</v>
      </c>
      <c r="E179" s="8" t="s">
        <v>157</v>
      </c>
      <c r="F179" s="8" t="s">
        <v>153</v>
      </c>
      <c r="G179" s="5" t="s">
        <v>23</v>
      </c>
      <c r="H179" s="11" t="s">
        <v>26</v>
      </c>
      <c r="I179" s="11"/>
      <c r="J179" s="6" t="s">
        <v>154</v>
      </c>
      <c r="K179" s="6" t="s">
        <v>155</v>
      </c>
      <c r="L179" s="6" t="s">
        <v>156</v>
      </c>
      <c r="M179" s="33"/>
      <c r="N179" s="7"/>
      <c r="O179" s="2"/>
      <c r="P179" s="2"/>
      <c r="Q179" s="2"/>
      <c r="R179" s="2"/>
      <c r="S179" s="2"/>
      <c r="T179" s="2">
        <v>150</v>
      </c>
      <c r="U179" s="2"/>
      <c r="V179" s="2"/>
      <c r="W179" s="2"/>
      <c r="X179" s="2"/>
      <c r="Y179" s="2"/>
      <c r="Z179" s="32">
        <f t="shared" si="12"/>
        <v>150</v>
      </c>
      <c r="AA179" s="2"/>
      <c r="AB179" s="2"/>
      <c r="AC179" s="2"/>
      <c r="AD179" s="2"/>
      <c r="AE179" s="2"/>
      <c r="AF179" s="2"/>
      <c r="AG179" s="2"/>
      <c r="AH179" s="2"/>
      <c r="AI179" s="2"/>
      <c r="AJ179" s="2"/>
      <c r="AK179" s="2"/>
      <c r="AL179" s="2"/>
      <c r="AM179" s="3">
        <f t="shared" si="13"/>
        <v>0</v>
      </c>
      <c r="AN179" s="2"/>
      <c r="AO179" s="2"/>
      <c r="AP179" s="2"/>
      <c r="AQ179" s="2"/>
      <c r="AR179" s="2"/>
      <c r="AS179" s="2"/>
      <c r="AT179" s="2"/>
      <c r="AU179" s="2"/>
      <c r="AV179" s="2"/>
      <c r="AW179" s="2"/>
      <c r="AX179" s="2"/>
      <c r="AY179" s="2"/>
      <c r="AZ179" s="3">
        <f t="shared" si="14"/>
        <v>0</v>
      </c>
      <c r="BA179" s="2"/>
      <c r="BB179" s="2"/>
      <c r="BC179" s="2"/>
      <c r="BD179" s="2"/>
      <c r="BE179" s="2"/>
      <c r="BF179" s="2"/>
      <c r="BG179" s="2"/>
      <c r="BH179" s="2"/>
      <c r="BI179" s="2"/>
      <c r="BJ179" s="2"/>
      <c r="BK179" s="2"/>
      <c r="BL179" s="2"/>
      <c r="BM179" s="3">
        <f t="shared" si="15"/>
        <v>0</v>
      </c>
      <c r="BN179" s="2"/>
      <c r="BO179" s="2"/>
      <c r="BP179" s="2"/>
      <c r="BQ179" s="2"/>
      <c r="BR179" s="2"/>
      <c r="BS179" s="2"/>
      <c r="BT179" s="2"/>
      <c r="BU179" s="2"/>
      <c r="BV179" s="2"/>
      <c r="BW179" s="2"/>
      <c r="BX179" s="2"/>
      <c r="BY179" s="2"/>
      <c r="BZ179" s="3">
        <f t="shared" si="16"/>
        <v>0</v>
      </c>
      <c r="CA179" s="30">
        <f t="shared" si="17"/>
        <v>150</v>
      </c>
    </row>
    <row r="180" spans="1:79" s="4" customFormat="1" ht="12.95" customHeight="1" x14ac:dyDescent="0.2">
      <c r="A180" s="5" t="s">
        <v>24</v>
      </c>
      <c r="B180" s="9" t="s">
        <v>13</v>
      </c>
      <c r="C180" s="5" t="s">
        <v>22</v>
      </c>
      <c r="D180" s="8" t="s">
        <v>588</v>
      </c>
      <c r="E180" s="8" t="s">
        <v>22</v>
      </c>
      <c r="F180" s="8" t="s">
        <v>588</v>
      </c>
      <c r="G180" s="5" t="s">
        <v>23</v>
      </c>
      <c r="H180" s="11" t="s">
        <v>26</v>
      </c>
      <c r="I180" s="11"/>
      <c r="J180" s="20" t="s">
        <v>57</v>
      </c>
      <c r="K180" s="6" t="s">
        <v>58</v>
      </c>
      <c r="L180" s="6" t="s">
        <v>47</v>
      </c>
      <c r="M180" s="33"/>
      <c r="N180" s="7"/>
      <c r="O180" s="2"/>
      <c r="P180" s="2"/>
      <c r="Q180" s="2"/>
      <c r="R180" s="2"/>
      <c r="S180" s="2"/>
      <c r="T180" s="2">
        <v>16</v>
      </c>
      <c r="U180" s="2"/>
      <c r="V180" s="2"/>
      <c r="W180" s="2"/>
      <c r="X180" s="2"/>
      <c r="Y180" s="2"/>
      <c r="Z180" s="32">
        <f t="shared" si="12"/>
        <v>16</v>
      </c>
      <c r="AA180" s="2"/>
      <c r="AB180" s="2">
        <v>12.4</v>
      </c>
      <c r="AC180" s="2">
        <v>12.4</v>
      </c>
      <c r="AD180" s="2">
        <v>24.8</v>
      </c>
      <c r="AE180" s="2">
        <v>37.200000000000003</v>
      </c>
      <c r="AF180" s="2">
        <v>24.8</v>
      </c>
      <c r="AG180" s="2">
        <v>12.4</v>
      </c>
      <c r="AH180" s="2"/>
      <c r="AI180" s="2"/>
      <c r="AJ180" s="2"/>
      <c r="AK180" s="2"/>
      <c r="AL180" s="2"/>
      <c r="AM180" s="3">
        <f t="shared" si="13"/>
        <v>124.00000000000001</v>
      </c>
      <c r="AN180" s="2"/>
      <c r="AO180" s="2"/>
      <c r="AP180" s="2"/>
      <c r="AQ180" s="2"/>
      <c r="AR180" s="2"/>
      <c r="AS180" s="2"/>
      <c r="AT180" s="2"/>
      <c r="AU180" s="2"/>
      <c r="AV180" s="2"/>
      <c r="AW180" s="2"/>
      <c r="AX180" s="2"/>
      <c r="AY180" s="2"/>
      <c r="AZ180" s="3">
        <f t="shared" si="14"/>
        <v>0</v>
      </c>
      <c r="BA180" s="2"/>
      <c r="BB180" s="2"/>
      <c r="BC180" s="2"/>
      <c r="BD180" s="2"/>
      <c r="BE180" s="2"/>
      <c r="BF180" s="2"/>
      <c r="BG180" s="2"/>
      <c r="BH180" s="2"/>
      <c r="BI180" s="2"/>
      <c r="BJ180" s="2"/>
      <c r="BK180" s="2"/>
      <c r="BL180" s="2"/>
      <c r="BM180" s="3">
        <f t="shared" si="15"/>
        <v>0</v>
      </c>
      <c r="BN180" s="2"/>
      <c r="BO180" s="2"/>
      <c r="BP180" s="2"/>
      <c r="BQ180" s="2"/>
      <c r="BR180" s="2"/>
      <c r="BS180" s="2"/>
      <c r="BT180" s="2"/>
      <c r="BU180" s="2"/>
      <c r="BV180" s="2"/>
      <c r="BW180" s="2"/>
      <c r="BX180" s="2"/>
      <c r="BY180" s="2"/>
      <c r="BZ180" s="3">
        <f t="shared" si="16"/>
        <v>0</v>
      </c>
      <c r="CA180" s="30">
        <f t="shared" si="17"/>
        <v>140</v>
      </c>
    </row>
    <row r="181" spans="1:79" s="4" customFormat="1" ht="12.95" customHeight="1" x14ac:dyDescent="0.2">
      <c r="A181" s="5" t="s">
        <v>24</v>
      </c>
      <c r="B181" s="9" t="s">
        <v>13</v>
      </c>
      <c r="C181" s="5" t="s">
        <v>25</v>
      </c>
      <c r="D181" s="8" t="s">
        <v>250</v>
      </c>
      <c r="E181" s="8" t="s">
        <v>25</v>
      </c>
      <c r="F181" s="8" t="s">
        <v>250</v>
      </c>
      <c r="G181" s="5" t="s">
        <v>23</v>
      </c>
      <c r="H181" s="11" t="s">
        <v>26</v>
      </c>
      <c r="I181" s="11"/>
      <c r="J181" s="6" t="s">
        <v>1005</v>
      </c>
      <c r="K181" s="6" t="s">
        <v>251</v>
      </c>
      <c r="L181" s="6" t="s">
        <v>252</v>
      </c>
      <c r="M181" s="33"/>
      <c r="N181" s="7"/>
      <c r="O181" s="2"/>
      <c r="P181" s="2"/>
      <c r="Q181" s="2"/>
      <c r="R181" s="2"/>
      <c r="S181" s="2"/>
      <c r="T181" s="2"/>
      <c r="U181" s="2"/>
      <c r="V181" s="2"/>
      <c r="W181" s="2"/>
      <c r="X181" s="2"/>
      <c r="Y181" s="2"/>
      <c r="Z181" s="32">
        <f t="shared" si="12"/>
        <v>0</v>
      </c>
      <c r="AA181" s="2"/>
      <c r="AB181" s="2"/>
      <c r="AC181" s="2"/>
      <c r="AD181" s="2"/>
      <c r="AE181" s="2"/>
      <c r="AF181" s="2"/>
      <c r="AG181" s="2"/>
      <c r="AH181" s="2"/>
      <c r="AI181" s="2">
        <v>25</v>
      </c>
      <c r="AJ181" s="2"/>
      <c r="AK181" s="2"/>
      <c r="AL181" s="2"/>
      <c r="AM181" s="3">
        <f t="shared" si="13"/>
        <v>25</v>
      </c>
      <c r="AN181" s="2"/>
      <c r="AO181" s="2"/>
      <c r="AP181" s="2"/>
      <c r="AQ181" s="2"/>
      <c r="AR181" s="2"/>
      <c r="AS181" s="2"/>
      <c r="AT181" s="2"/>
      <c r="AU181" s="2"/>
      <c r="AV181" s="2">
        <v>25</v>
      </c>
      <c r="AW181" s="2"/>
      <c r="AX181" s="2"/>
      <c r="AY181" s="2"/>
      <c r="AZ181" s="3">
        <f t="shared" si="14"/>
        <v>25</v>
      </c>
      <c r="BA181" s="2"/>
      <c r="BB181" s="2"/>
      <c r="BC181" s="2"/>
      <c r="BD181" s="2"/>
      <c r="BE181" s="2"/>
      <c r="BF181" s="2"/>
      <c r="BG181" s="2"/>
      <c r="BH181" s="2"/>
      <c r="BI181" s="2">
        <v>25</v>
      </c>
      <c r="BJ181" s="2"/>
      <c r="BK181" s="2"/>
      <c r="BL181" s="2"/>
      <c r="BM181" s="3">
        <f t="shared" si="15"/>
        <v>25</v>
      </c>
      <c r="BN181" s="2"/>
      <c r="BO181" s="2"/>
      <c r="BP181" s="2"/>
      <c r="BQ181" s="2"/>
      <c r="BR181" s="2"/>
      <c r="BS181" s="2"/>
      <c r="BT181" s="2"/>
      <c r="BU181" s="2"/>
      <c r="BV181" s="2">
        <v>25</v>
      </c>
      <c r="BW181" s="2"/>
      <c r="BX181" s="2"/>
      <c r="BY181" s="2"/>
      <c r="BZ181" s="3">
        <f t="shared" si="16"/>
        <v>25</v>
      </c>
      <c r="CA181" s="30">
        <f t="shared" si="17"/>
        <v>100</v>
      </c>
    </row>
    <row r="182" spans="1:79" s="4" customFormat="1" ht="12.95" customHeight="1" x14ac:dyDescent="0.2">
      <c r="A182" s="5" t="s">
        <v>24</v>
      </c>
      <c r="B182" s="9" t="s">
        <v>13</v>
      </c>
      <c r="C182" s="5" t="s">
        <v>25</v>
      </c>
      <c r="D182" s="8" t="s">
        <v>967</v>
      </c>
      <c r="E182" s="8" t="s">
        <v>25</v>
      </c>
      <c r="F182" s="8" t="s">
        <v>967</v>
      </c>
      <c r="G182" s="5" t="s">
        <v>23</v>
      </c>
      <c r="H182" s="11" t="s">
        <v>26</v>
      </c>
      <c r="I182" s="11"/>
      <c r="J182" s="6" t="s">
        <v>862</v>
      </c>
      <c r="K182" s="6" t="s">
        <v>860</v>
      </c>
      <c r="L182" s="6" t="s">
        <v>861</v>
      </c>
      <c r="M182" s="33"/>
      <c r="N182" s="7"/>
      <c r="O182" s="2"/>
      <c r="P182" s="2"/>
      <c r="Q182" s="2"/>
      <c r="R182" s="2"/>
      <c r="S182" s="2">
        <v>100</v>
      </c>
      <c r="T182" s="2"/>
      <c r="U182" s="2"/>
      <c r="V182" s="2"/>
      <c r="W182" s="2"/>
      <c r="X182" s="2"/>
      <c r="Y182" s="2"/>
      <c r="Z182" s="32">
        <f t="shared" si="12"/>
        <v>100</v>
      </c>
      <c r="AA182" s="2"/>
      <c r="AB182" s="2"/>
      <c r="AC182" s="2"/>
      <c r="AD182" s="2"/>
      <c r="AE182" s="2"/>
      <c r="AF182" s="2"/>
      <c r="AG182" s="2"/>
      <c r="AH182" s="2"/>
      <c r="AI182" s="2"/>
      <c r="AJ182" s="2"/>
      <c r="AK182" s="2"/>
      <c r="AL182" s="2"/>
      <c r="AM182" s="3">
        <f t="shared" si="13"/>
        <v>0</v>
      </c>
      <c r="AN182" s="2"/>
      <c r="AO182" s="2"/>
      <c r="AP182" s="2"/>
      <c r="AQ182" s="2"/>
      <c r="AR182" s="2"/>
      <c r="AS182" s="2"/>
      <c r="AT182" s="2"/>
      <c r="AU182" s="2"/>
      <c r="AV182" s="2"/>
      <c r="AW182" s="2"/>
      <c r="AX182" s="2"/>
      <c r="AY182" s="2"/>
      <c r="AZ182" s="3">
        <f t="shared" si="14"/>
        <v>0</v>
      </c>
      <c r="BA182" s="2"/>
      <c r="BB182" s="2"/>
      <c r="BC182" s="2"/>
      <c r="BD182" s="2"/>
      <c r="BE182" s="2"/>
      <c r="BF182" s="2"/>
      <c r="BG182" s="2"/>
      <c r="BH182" s="2"/>
      <c r="BI182" s="2"/>
      <c r="BJ182" s="2"/>
      <c r="BK182" s="2"/>
      <c r="BL182" s="2"/>
      <c r="BM182" s="3">
        <f t="shared" si="15"/>
        <v>0</v>
      </c>
      <c r="BN182" s="2"/>
      <c r="BO182" s="2"/>
      <c r="BP182" s="2"/>
      <c r="BQ182" s="2"/>
      <c r="BR182" s="2"/>
      <c r="BS182" s="2"/>
      <c r="BT182" s="2"/>
      <c r="BU182" s="2"/>
      <c r="BV182" s="2"/>
      <c r="BW182" s="2"/>
      <c r="BX182" s="2"/>
      <c r="BY182" s="2"/>
      <c r="BZ182" s="3">
        <f t="shared" si="16"/>
        <v>0</v>
      </c>
      <c r="CA182" s="30">
        <f t="shared" si="17"/>
        <v>100</v>
      </c>
    </row>
    <row r="183" spans="1:79" s="4" customFormat="1" ht="12.95" customHeight="1" x14ac:dyDescent="0.2">
      <c r="A183" s="5" t="s">
        <v>24</v>
      </c>
      <c r="B183" s="9" t="s">
        <v>13</v>
      </c>
      <c r="C183" s="5" t="s">
        <v>25</v>
      </c>
      <c r="D183" s="8" t="s">
        <v>250</v>
      </c>
      <c r="E183" s="8" t="s">
        <v>25</v>
      </c>
      <c r="F183" s="8" t="s">
        <v>250</v>
      </c>
      <c r="G183" s="5" t="s">
        <v>23</v>
      </c>
      <c r="H183" s="11" t="s">
        <v>26</v>
      </c>
      <c r="I183" s="11"/>
      <c r="J183" s="6" t="s">
        <v>265</v>
      </c>
      <c r="K183" s="6" t="s">
        <v>266</v>
      </c>
      <c r="L183" s="6" t="s">
        <v>267</v>
      </c>
      <c r="M183" s="33"/>
      <c r="N183" s="7"/>
      <c r="O183" s="2"/>
      <c r="P183" s="2"/>
      <c r="Q183" s="2"/>
      <c r="R183" s="2"/>
      <c r="S183" s="2"/>
      <c r="T183" s="2"/>
      <c r="U183" s="2"/>
      <c r="V183" s="2">
        <v>80</v>
      </c>
      <c r="W183" s="2"/>
      <c r="X183" s="2"/>
      <c r="Y183" s="2"/>
      <c r="Z183" s="32">
        <f t="shared" ref="Z183:Z246" si="19">SUM(N183:Y183)</f>
        <v>80</v>
      </c>
      <c r="AA183" s="2"/>
      <c r="AB183" s="2"/>
      <c r="AC183" s="2"/>
      <c r="AD183" s="2"/>
      <c r="AE183" s="2"/>
      <c r="AF183" s="2"/>
      <c r="AG183" s="2"/>
      <c r="AH183" s="2"/>
      <c r="AI183" s="2"/>
      <c r="AJ183" s="2"/>
      <c r="AK183" s="2"/>
      <c r="AL183" s="2"/>
      <c r="AM183" s="3">
        <f t="shared" ref="AM183:AM246" si="20">SUM(AA183:AL183)</f>
        <v>0</v>
      </c>
      <c r="AN183" s="2"/>
      <c r="AO183" s="2"/>
      <c r="AP183" s="2"/>
      <c r="AQ183" s="2"/>
      <c r="AR183" s="2"/>
      <c r="AS183" s="2"/>
      <c r="AT183" s="2"/>
      <c r="AU183" s="2"/>
      <c r="AV183" s="2"/>
      <c r="AW183" s="2"/>
      <c r="AX183" s="2"/>
      <c r="AY183" s="2"/>
      <c r="AZ183" s="3">
        <f t="shared" ref="AZ183:AZ246" si="21">SUM(AN183:AY183)</f>
        <v>0</v>
      </c>
      <c r="BA183" s="2"/>
      <c r="BB183" s="2"/>
      <c r="BC183" s="2"/>
      <c r="BD183" s="2"/>
      <c r="BE183" s="2"/>
      <c r="BF183" s="2"/>
      <c r="BG183" s="2"/>
      <c r="BH183" s="2"/>
      <c r="BI183" s="2"/>
      <c r="BJ183" s="2"/>
      <c r="BK183" s="2"/>
      <c r="BL183" s="2"/>
      <c r="BM183" s="3">
        <f t="shared" ref="BM183:BM246" si="22">SUM(BA183:BL183)</f>
        <v>0</v>
      </c>
      <c r="BN183" s="2"/>
      <c r="BO183" s="2"/>
      <c r="BP183" s="2"/>
      <c r="BQ183" s="2"/>
      <c r="BR183" s="2"/>
      <c r="BS183" s="2"/>
      <c r="BT183" s="2"/>
      <c r="BU183" s="2"/>
      <c r="BV183" s="2"/>
      <c r="BW183" s="2"/>
      <c r="BX183" s="2"/>
      <c r="BY183" s="2"/>
      <c r="BZ183" s="3">
        <f t="shared" ref="BZ183:BZ246" si="23">SUM(BN183:BY183)</f>
        <v>0</v>
      </c>
      <c r="CA183" s="30">
        <f t="shared" si="17"/>
        <v>80</v>
      </c>
    </row>
    <row r="184" spans="1:79" s="4" customFormat="1" ht="12.95" customHeight="1" x14ac:dyDescent="0.2">
      <c r="A184" s="5" t="s">
        <v>24</v>
      </c>
      <c r="B184" s="9" t="s">
        <v>13</v>
      </c>
      <c r="C184" s="5" t="s">
        <v>25</v>
      </c>
      <c r="D184" s="8" t="s">
        <v>398</v>
      </c>
      <c r="E184" s="8" t="s">
        <v>25</v>
      </c>
      <c r="F184" s="8" t="s">
        <v>398</v>
      </c>
      <c r="G184" s="5" t="s">
        <v>23</v>
      </c>
      <c r="H184" s="11" t="s">
        <v>26</v>
      </c>
      <c r="I184" s="11"/>
      <c r="J184" s="6" t="s">
        <v>1004</v>
      </c>
      <c r="K184" s="6" t="s">
        <v>399</v>
      </c>
      <c r="L184" s="6" t="s">
        <v>400</v>
      </c>
      <c r="M184" s="33"/>
      <c r="N184" s="7"/>
      <c r="O184" s="2"/>
      <c r="P184" s="2"/>
      <c r="Q184" s="2"/>
      <c r="R184" s="2"/>
      <c r="S184" s="2"/>
      <c r="T184" s="2"/>
      <c r="U184" s="2"/>
      <c r="V184" s="2"/>
      <c r="W184" s="2"/>
      <c r="X184" s="2"/>
      <c r="Y184" s="2">
        <v>30</v>
      </c>
      <c r="Z184" s="32">
        <f t="shared" si="19"/>
        <v>30</v>
      </c>
      <c r="AA184" s="2"/>
      <c r="AB184" s="2"/>
      <c r="AC184" s="2"/>
      <c r="AD184" s="2"/>
      <c r="AE184" s="2"/>
      <c r="AF184" s="2"/>
      <c r="AG184" s="2"/>
      <c r="AH184" s="2"/>
      <c r="AI184" s="2"/>
      <c r="AJ184" s="2"/>
      <c r="AK184" s="2"/>
      <c r="AL184" s="2">
        <v>10</v>
      </c>
      <c r="AM184" s="3">
        <f t="shared" si="20"/>
        <v>10</v>
      </c>
      <c r="AN184" s="2"/>
      <c r="AO184" s="2"/>
      <c r="AP184" s="2"/>
      <c r="AQ184" s="2"/>
      <c r="AR184" s="2"/>
      <c r="AS184" s="2"/>
      <c r="AT184" s="2"/>
      <c r="AU184" s="2"/>
      <c r="AV184" s="2"/>
      <c r="AW184" s="2"/>
      <c r="AX184" s="2"/>
      <c r="AY184" s="2">
        <v>10</v>
      </c>
      <c r="AZ184" s="3">
        <f t="shared" si="21"/>
        <v>10</v>
      </c>
      <c r="BA184" s="2"/>
      <c r="BB184" s="2"/>
      <c r="BC184" s="2"/>
      <c r="BD184" s="2"/>
      <c r="BE184" s="2"/>
      <c r="BF184" s="2"/>
      <c r="BG184" s="2"/>
      <c r="BH184" s="2"/>
      <c r="BI184" s="2"/>
      <c r="BJ184" s="2"/>
      <c r="BK184" s="2"/>
      <c r="BL184" s="2">
        <v>10</v>
      </c>
      <c r="BM184" s="3">
        <f t="shared" si="22"/>
        <v>10</v>
      </c>
      <c r="BN184" s="2"/>
      <c r="BO184" s="2"/>
      <c r="BP184" s="2"/>
      <c r="BQ184" s="2"/>
      <c r="BR184" s="2"/>
      <c r="BS184" s="2"/>
      <c r="BT184" s="2"/>
      <c r="BU184" s="2"/>
      <c r="BV184" s="2"/>
      <c r="BW184" s="2"/>
      <c r="BX184" s="2"/>
      <c r="BY184" s="2"/>
      <c r="BZ184" s="3">
        <f t="shared" si="23"/>
        <v>0</v>
      </c>
      <c r="CA184" s="30">
        <f t="shared" si="17"/>
        <v>60</v>
      </c>
    </row>
    <row r="185" spans="1:79" s="4" customFormat="1" ht="12.95" customHeight="1" x14ac:dyDescent="0.2">
      <c r="A185" s="5" t="s">
        <v>24</v>
      </c>
      <c r="B185" s="9" t="s">
        <v>13</v>
      </c>
      <c r="C185" s="5" t="s">
        <v>25</v>
      </c>
      <c r="D185" s="8" t="s">
        <v>398</v>
      </c>
      <c r="E185" s="8" t="s">
        <v>25</v>
      </c>
      <c r="F185" s="8" t="s">
        <v>398</v>
      </c>
      <c r="G185" s="5" t="s">
        <v>23</v>
      </c>
      <c r="H185" s="11" t="s">
        <v>26</v>
      </c>
      <c r="I185" s="11"/>
      <c r="J185" s="6" t="s">
        <v>613</v>
      </c>
      <c r="K185" s="6" t="s">
        <v>610</v>
      </c>
      <c r="L185" s="6" t="s">
        <v>608</v>
      </c>
      <c r="M185" s="33"/>
      <c r="N185" s="7"/>
      <c r="O185" s="2"/>
      <c r="P185" s="2"/>
      <c r="Q185" s="2"/>
      <c r="R185" s="2"/>
      <c r="S185" s="2"/>
      <c r="T185" s="2"/>
      <c r="U185" s="2"/>
      <c r="V185" s="2"/>
      <c r="W185" s="2"/>
      <c r="X185" s="2"/>
      <c r="Y185" s="2"/>
      <c r="Z185" s="32">
        <f t="shared" si="19"/>
        <v>0</v>
      </c>
      <c r="AA185" s="2"/>
      <c r="AB185" s="2"/>
      <c r="AC185" s="2"/>
      <c r="AD185" s="2"/>
      <c r="AE185" s="2"/>
      <c r="AF185" s="2"/>
      <c r="AG185" s="2"/>
      <c r="AH185" s="2"/>
      <c r="AI185" s="2"/>
      <c r="AJ185" s="2"/>
      <c r="AK185" s="2"/>
      <c r="AL185" s="2"/>
      <c r="AM185" s="3">
        <f t="shared" si="20"/>
        <v>0</v>
      </c>
      <c r="AN185" s="2"/>
      <c r="AO185" s="2"/>
      <c r="AP185" s="2"/>
      <c r="AQ185" s="2"/>
      <c r="AR185" s="2"/>
      <c r="AS185" s="2"/>
      <c r="AT185" s="2"/>
      <c r="AU185" s="2"/>
      <c r="AV185" s="2"/>
      <c r="AW185" s="2"/>
      <c r="AX185" s="2"/>
      <c r="AY185" s="2">
        <v>60</v>
      </c>
      <c r="AZ185" s="3">
        <f t="shared" si="21"/>
        <v>60</v>
      </c>
      <c r="BA185" s="2"/>
      <c r="BB185" s="2"/>
      <c r="BC185" s="2"/>
      <c r="BD185" s="2"/>
      <c r="BE185" s="2"/>
      <c r="BF185" s="2"/>
      <c r="BG185" s="2"/>
      <c r="BH185" s="2"/>
      <c r="BI185" s="2"/>
      <c r="BJ185" s="2"/>
      <c r="BK185" s="2"/>
      <c r="BL185" s="2"/>
      <c r="BM185" s="3">
        <f t="shared" si="22"/>
        <v>0</v>
      </c>
      <c r="BN185" s="2"/>
      <c r="BO185" s="2"/>
      <c r="BP185" s="2"/>
      <c r="BQ185" s="2"/>
      <c r="BR185" s="2"/>
      <c r="BS185" s="2"/>
      <c r="BT185" s="2"/>
      <c r="BU185" s="2"/>
      <c r="BV185" s="2"/>
      <c r="BW185" s="2"/>
      <c r="BX185" s="2"/>
      <c r="BY185" s="2"/>
      <c r="BZ185" s="3">
        <f t="shared" si="23"/>
        <v>0</v>
      </c>
      <c r="CA185" s="30">
        <f t="shared" si="17"/>
        <v>60</v>
      </c>
    </row>
    <row r="186" spans="1:79" s="4" customFormat="1" ht="12.95" customHeight="1" x14ac:dyDescent="0.2">
      <c r="A186" s="5" t="s">
        <v>24</v>
      </c>
      <c r="B186" s="9" t="s">
        <v>13</v>
      </c>
      <c r="C186" s="5" t="s">
        <v>25</v>
      </c>
      <c r="D186" s="8" t="s">
        <v>967</v>
      </c>
      <c r="E186" s="8" t="s">
        <v>25</v>
      </c>
      <c r="F186" s="8" t="s">
        <v>967</v>
      </c>
      <c r="G186" s="5" t="s">
        <v>23</v>
      </c>
      <c r="H186" s="11" t="s">
        <v>26</v>
      </c>
      <c r="I186" s="11"/>
      <c r="J186" s="6" t="s">
        <v>269</v>
      </c>
      <c r="K186" s="6" t="s">
        <v>270</v>
      </c>
      <c r="L186" s="6" t="s">
        <v>271</v>
      </c>
      <c r="M186" s="33"/>
      <c r="N186" s="7"/>
      <c r="O186" s="2"/>
      <c r="P186" s="2"/>
      <c r="Q186" s="2"/>
      <c r="R186" s="2"/>
      <c r="S186" s="2"/>
      <c r="T186" s="2"/>
      <c r="U186" s="2"/>
      <c r="V186" s="2"/>
      <c r="W186" s="2"/>
      <c r="X186" s="2"/>
      <c r="Y186" s="2"/>
      <c r="Z186" s="32">
        <f t="shared" si="19"/>
        <v>0</v>
      </c>
      <c r="AA186" s="2"/>
      <c r="AB186" s="2"/>
      <c r="AC186" s="2"/>
      <c r="AD186" s="2"/>
      <c r="AE186" s="2"/>
      <c r="AF186" s="2"/>
      <c r="AG186" s="2"/>
      <c r="AH186" s="2"/>
      <c r="AI186" s="2"/>
      <c r="AJ186" s="2"/>
      <c r="AK186" s="2"/>
      <c r="AL186" s="2"/>
      <c r="AM186" s="3">
        <f t="shared" si="20"/>
        <v>0</v>
      </c>
      <c r="AN186" s="2"/>
      <c r="AO186" s="2"/>
      <c r="AP186" s="2"/>
      <c r="AQ186" s="2"/>
      <c r="AR186" s="2"/>
      <c r="AS186" s="2"/>
      <c r="AT186" s="2"/>
      <c r="AU186" s="2">
        <v>30</v>
      </c>
      <c r="AV186" s="2">
        <v>20</v>
      </c>
      <c r="AW186" s="2"/>
      <c r="AX186" s="2"/>
      <c r="AY186" s="2"/>
      <c r="AZ186" s="3">
        <f t="shared" si="21"/>
        <v>50</v>
      </c>
      <c r="BA186" s="2"/>
      <c r="BB186" s="2"/>
      <c r="BC186" s="2"/>
      <c r="BD186" s="2"/>
      <c r="BE186" s="2"/>
      <c r="BF186" s="2"/>
      <c r="BG186" s="2"/>
      <c r="BH186" s="2"/>
      <c r="BI186" s="2"/>
      <c r="BJ186" s="2"/>
      <c r="BK186" s="2"/>
      <c r="BL186" s="2"/>
      <c r="BM186" s="3">
        <f t="shared" si="22"/>
        <v>0</v>
      </c>
      <c r="BN186" s="2"/>
      <c r="BO186" s="2"/>
      <c r="BP186" s="2"/>
      <c r="BQ186" s="2"/>
      <c r="BR186" s="2"/>
      <c r="BS186" s="2"/>
      <c r="BT186" s="2"/>
      <c r="BU186" s="2"/>
      <c r="BV186" s="2"/>
      <c r="BW186" s="2"/>
      <c r="BX186" s="2"/>
      <c r="BY186" s="2"/>
      <c r="BZ186" s="3">
        <f t="shared" si="23"/>
        <v>0</v>
      </c>
      <c r="CA186" s="30">
        <f t="shared" si="17"/>
        <v>50</v>
      </c>
    </row>
    <row r="187" spans="1:79" s="4" customFormat="1" ht="12.95" customHeight="1" x14ac:dyDescent="0.2">
      <c r="A187" s="5" t="s">
        <v>24</v>
      </c>
      <c r="B187" s="9" t="s">
        <v>13</v>
      </c>
      <c r="C187" s="5" t="s">
        <v>25</v>
      </c>
      <c r="D187" s="8" t="s">
        <v>398</v>
      </c>
      <c r="E187" s="8" t="s">
        <v>25</v>
      </c>
      <c r="F187" s="8" t="s">
        <v>398</v>
      </c>
      <c r="G187" s="5" t="s">
        <v>23</v>
      </c>
      <c r="H187" s="11" t="s">
        <v>26</v>
      </c>
      <c r="I187" s="11"/>
      <c r="J187" s="6" t="s">
        <v>403</v>
      </c>
      <c r="K187" s="6" t="s">
        <v>404</v>
      </c>
      <c r="L187" s="6" t="s">
        <v>405</v>
      </c>
      <c r="M187" s="33"/>
      <c r="N187" s="7"/>
      <c r="O187" s="2"/>
      <c r="P187" s="2"/>
      <c r="Q187" s="2"/>
      <c r="R187" s="2"/>
      <c r="S187" s="2"/>
      <c r="T187" s="2"/>
      <c r="U187" s="2"/>
      <c r="V187" s="2"/>
      <c r="W187" s="2"/>
      <c r="X187" s="2"/>
      <c r="Y187" s="2"/>
      <c r="Z187" s="32">
        <f t="shared" si="19"/>
        <v>0</v>
      </c>
      <c r="AA187" s="2"/>
      <c r="AB187" s="2"/>
      <c r="AC187" s="2"/>
      <c r="AD187" s="2"/>
      <c r="AE187" s="2"/>
      <c r="AF187" s="2"/>
      <c r="AG187" s="2"/>
      <c r="AH187" s="2"/>
      <c r="AI187" s="2"/>
      <c r="AJ187" s="2"/>
      <c r="AK187" s="2"/>
      <c r="AL187" s="2"/>
      <c r="AM187" s="3">
        <f t="shared" si="20"/>
        <v>0</v>
      </c>
      <c r="AN187" s="2"/>
      <c r="AO187" s="2"/>
      <c r="AP187" s="2"/>
      <c r="AQ187" s="2"/>
      <c r="AR187" s="2"/>
      <c r="AS187" s="2"/>
      <c r="AT187" s="2"/>
      <c r="AU187" s="2"/>
      <c r="AV187" s="2"/>
      <c r="AW187" s="2"/>
      <c r="AX187" s="2"/>
      <c r="AY187" s="2"/>
      <c r="AZ187" s="3">
        <f t="shared" si="21"/>
        <v>0</v>
      </c>
      <c r="BA187" s="2"/>
      <c r="BB187" s="2"/>
      <c r="BC187" s="2"/>
      <c r="BD187" s="2"/>
      <c r="BE187" s="2"/>
      <c r="BF187" s="2"/>
      <c r="BG187" s="2"/>
      <c r="BH187" s="2"/>
      <c r="BI187" s="2"/>
      <c r="BJ187" s="2"/>
      <c r="BK187" s="2"/>
      <c r="BL187" s="2">
        <v>20</v>
      </c>
      <c r="BM187" s="3">
        <f t="shared" si="22"/>
        <v>20</v>
      </c>
      <c r="BN187" s="2"/>
      <c r="BO187" s="2"/>
      <c r="BP187" s="2"/>
      <c r="BQ187" s="2"/>
      <c r="BR187" s="2"/>
      <c r="BS187" s="2">
        <v>20</v>
      </c>
      <c r="BT187" s="2"/>
      <c r="BU187" s="2"/>
      <c r="BV187" s="2"/>
      <c r="BW187" s="2"/>
      <c r="BX187" s="2"/>
      <c r="BY187" s="2"/>
      <c r="BZ187" s="3">
        <f t="shared" si="23"/>
        <v>20</v>
      </c>
      <c r="CA187" s="30">
        <f t="shared" si="17"/>
        <v>40</v>
      </c>
    </row>
    <row r="188" spans="1:79" s="4" customFormat="1" ht="12.95" customHeight="1" x14ac:dyDescent="0.2">
      <c r="A188" s="5" t="s">
        <v>24</v>
      </c>
      <c r="B188" s="9" t="s">
        <v>13</v>
      </c>
      <c r="C188" s="5" t="s">
        <v>28</v>
      </c>
      <c r="D188" s="8" t="s">
        <v>214</v>
      </c>
      <c r="E188" s="8" t="s">
        <v>28</v>
      </c>
      <c r="F188" s="8" t="s">
        <v>214</v>
      </c>
      <c r="G188" s="5" t="s">
        <v>202</v>
      </c>
      <c r="H188" s="11" t="s">
        <v>26</v>
      </c>
      <c r="I188" s="11"/>
      <c r="J188" s="6" t="s">
        <v>994</v>
      </c>
      <c r="K188" s="6" t="s">
        <v>215</v>
      </c>
      <c r="L188" s="6" t="s">
        <v>216</v>
      </c>
      <c r="M188" s="33"/>
      <c r="N188" s="7"/>
      <c r="O188" s="2"/>
      <c r="P188" s="2"/>
      <c r="Q188" s="2"/>
      <c r="R188" s="2"/>
      <c r="S188" s="2"/>
      <c r="T188" s="2"/>
      <c r="U188" s="2"/>
      <c r="V188" s="2"/>
      <c r="W188" s="2"/>
      <c r="X188" s="2"/>
      <c r="Y188" s="2">
        <v>6</v>
      </c>
      <c r="Z188" s="32">
        <f t="shared" si="19"/>
        <v>6</v>
      </c>
      <c r="AA188" s="2"/>
      <c r="AB188" s="2"/>
      <c r="AC188" s="2"/>
      <c r="AD188" s="2"/>
      <c r="AE188" s="2"/>
      <c r="AF188" s="2"/>
      <c r="AG188" s="2"/>
      <c r="AH188" s="2"/>
      <c r="AI188" s="2"/>
      <c r="AJ188" s="2"/>
      <c r="AK188" s="2"/>
      <c r="AL188" s="2">
        <v>6</v>
      </c>
      <c r="AM188" s="3">
        <f t="shared" si="20"/>
        <v>6</v>
      </c>
      <c r="AN188" s="2"/>
      <c r="AO188" s="2"/>
      <c r="AP188" s="2"/>
      <c r="AQ188" s="2"/>
      <c r="AR188" s="2"/>
      <c r="AS188" s="2"/>
      <c r="AT188" s="2"/>
      <c r="AU188" s="2"/>
      <c r="AV188" s="2"/>
      <c r="AW188" s="2"/>
      <c r="AX188" s="2"/>
      <c r="AY188" s="2">
        <v>6</v>
      </c>
      <c r="AZ188" s="3">
        <f t="shared" si="21"/>
        <v>6</v>
      </c>
      <c r="BA188" s="2"/>
      <c r="BB188" s="2"/>
      <c r="BC188" s="2"/>
      <c r="BD188" s="2"/>
      <c r="BE188" s="2"/>
      <c r="BF188" s="2"/>
      <c r="BG188" s="2"/>
      <c r="BH188" s="2"/>
      <c r="BI188" s="2"/>
      <c r="BJ188" s="2"/>
      <c r="BK188" s="2"/>
      <c r="BL188" s="2">
        <v>6</v>
      </c>
      <c r="BM188" s="3">
        <f t="shared" si="22"/>
        <v>6</v>
      </c>
      <c r="BN188" s="2"/>
      <c r="BO188" s="2"/>
      <c r="BP188" s="2"/>
      <c r="BQ188" s="2"/>
      <c r="BR188" s="2"/>
      <c r="BS188" s="2"/>
      <c r="BT188" s="2"/>
      <c r="BU188" s="2"/>
      <c r="BV188" s="2"/>
      <c r="BW188" s="2"/>
      <c r="BX188" s="2"/>
      <c r="BY188" s="2">
        <v>6</v>
      </c>
      <c r="BZ188" s="3">
        <f t="shared" si="23"/>
        <v>6</v>
      </c>
      <c r="CA188" s="30">
        <f t="shared" si="17"/>
        <v>30</v>
      </c>
    </row>
    <row r="189" spans="1:79" s="4" customFormat="1" ht="12.95" customHeight="1" x14ac:dyDescent="0.2">
      <c r="A189" s="5" t="s">
        <v>24</v>
      </c>
      <c r="B189" s="9" t="s">
        <v>13</v>
      </c>
      <c r="C189" s="5" t="s">
        <v>28</v>
      </c>
      <c r="D189" s="8" t="s">
        <v>225</v>
      </c>
      <c r="E189" s="8" t="s">
        <v>28</v>
      </c>
      <c r="F189" s="8" t="s">
        <v>225</v>
      </c>
      <c r="G189" s="5" t="s">
        <v>202</v>
      </c>
      <c r="H189" s="11" t="s">
        <v>26</v>
      </c>
      <c r="I189" s="11"/>
      <c r="J189" s="6" t="s">
        <v>226</v>
      </c>
      <c r="K189" s="6" t="s">
        <v>227</v>
      </c>
      <c r="L189" s="6" t="s">
        <v>228</v>
      </c>
      <c r="M189" s="33"/>
      <c r="N189" s="7"/>
      <c r="O189" s="2"/>
      <c r="P189" s="2"/>
      <c r="Q189" s="2"/>
      <c r="R189" s="2"/>
      <c r="S189" s="2"/>
      <c r="T189" s="2"/>
      <c r="U189" s="2"/>
      <c r="V189" s="2"/>
      <c r="W189" s="2"/>
      <c r="X189" s="2"/>
      <c r="Y189" s="2"/>
      <c r="Z189" s="32">
        <f t="shared" si="19"/>
        <v>0</v>
      </c>
      <c r="AA189" s="2"/>
      <c r="AB189" s="2"/>
      <c r="AC189" s="2"/>
      <c r="AD189" s="2"/>
      <c r="AE189" s="2"/>
      <c r="AF189" s="2"/>
      <c r="AG189" s="2"/>
      <c r="AH189" s="2"/>
      <c r="AI189" s="2"/>
      <c r="AJ189" s="2"/>
      <c r="AK189" s="2"/>
      <c r="AL189" s="2">
        <v>21</v>
      </c>
      <c r="AM189" s="3">
        <f t="shared" si="20"/>
        <v>21</v>
      </c>
      <c r="AN189" s="2"/>
      <c r="AO189" s="2"/>
      <c r="AP189" s="2"/>
      <c r="AQ189" s="2"/>
      <c r="AR189" s="2"/>
      <c r="AS189" s="2"/>
      <c r="AT189" s="2"/>
      <c r="AU189" s="2"/>
      <c r="AV189" s="2"/>
      <c r="AW189" s="2"/>
      <c r="AX189" s="2"/>
      <c r="AY189" s="2"/>
      <c r="AZ189" s="3">
        <f t="shared" si="21"/>
        <v>0</v>
      </c>
      <c r="BA189" s="2"/>
      <c r="BB189" s="2"/>
      <c r="BC189" s="2"/>
      <c r="BD189" s="2"/>
      <c r="BE189" s="2"/>
      <c r="BF189" s="2"/>
      <c r="BG189" s="2"/>
      <c r="BH189" s="2"/>
      <c r="BI189" s="2"/>
      <c r="BJ189" s="2"/>
      <c r="BK189" s="2"/>
      <c r="BL189" s="2"/>
      <c r="BM189" s="3">
        <f t="shared" si="22"/>
        <v>0</v>
      </c>
      <c r="BN189" s="2"/>
      <c r="BO189" s="2"/>
      <c r="BP189" s="2"/>
      <c r="BQ189" s="2"/>
      <c r="BR189" s="2"/>
      <c r="BS189" s="2"/>
      <c r="BT189" s="2"/>
      <c r="BU189" s="2"/>
      <c r="BV189" s="2"/>
      <c r="BW189" s="2"/>
      <c r="BX189" s="2"/>
      <c r="BY189" s="2"/>
      <c r="BZ189" s="3">
        <f t="shared" si="23"/>
        <v>0</v>
      </c>
      <c r="CA189" s="30">
        <f t="shared" si="17"/>
        <v>21</v>
      </c>
    </row>
    <row r="190" spans="1:79" s="4" customFormat="1" ht="12.95" customHeight="1" x14ac:dyDescent="0.2">
      <c r="A190" s="5" t="s">
        <v>24</v>
      </c>
      <c r="B190" s="9" t="s">
        <v>13</v>
      </c>
      <c r="C190" s="5" t="s">
        <v>272</v>
      </c>
      <c r="D190" s="8" t="s">
        <v>963</v>
      </c>
      <c r="E190" s="8" t="s">
        <v>272</v>
      </c>
      <c r="F190" s="8" t="s">
        <v>963</v>
      </c>
      <c r="G190" s="5" t="s">
        <v>23</v>
      </c>
      <c r="H190" s="11" t="s">
        <v>26</v>
      </c>
      <c r="I190" s="11"/>
      <c r="J190" s="6" t="s">
        <v>964</v>
      </c>
      <c r="K190" s="6" t="s">
        <v>966</v>
      </c>
      <c r="L190" s="6" t="s">
        <v>965</v>
      </c>
      <c r="M190" s="33"/>
      <c r="N190" s="7"/>
      <c r="O190" s="2"/>
      <c r="P190" s="2"/>
      <c r="Q190" s="2"/>
      <c r="R190" s="2"/>
      <c r="S190" s="2">
        <v>20</v>
      </c>
      <c r="T190" s="2"/>
      <c r="U190" s="2"/>
      <c r="V190" s="2"/>
      <c r="W190" s="2"/>
      <c r="X190" s="2"/>
      <c r="Y190" s="2"/>
      <c r="Z190" s="32">
        <f t="shared" si="19"/>
        <v>20</v>
      </c>
      <c r="AA190" s="2"/>
      <c r="AB190" s="2"/>
      <c r="AC190" s="2"/>
      <c r="AD190" s="2"/>
      <c r="AE190" s="2"/>
      <c r="AF190" s="2"/>
      <c r="AG190" s="2"/>
      <c r="AH190" s="2"/>
      <c r="AI190" s="2"/>
      <c r="AJ190" s="2"/>
      <c r="AK190" s="2"/>
      <c r="AL190" s="2"/>
      <c r="AM190" s="3">
        <f t="shared" si="20"/>
        <v>0</v>
      </c>
      <c r="AN190" s="2"/>
      <c r="AO190" s="2"/>
      <c r="AP190" s="2"/>
      <c r="AQ190" s="2"/>
      <c r="AR190" s="2"/>
      <c r="AS190" s="2"/>
      <c r="AT190" s="2"/>
      <c r="AU190" s="2"/>
      <c r="AV190" s="2"/>
      <c r="AW190" s="2"/>
      <c r="AX190" s="2"/>
      <c r="AY190" s="2"/>
      <c r="AZ190" s="3">
        <f t="shared" si="21"/>
        <v>0</v>
      </c>
      <c r="BA190" s="2"/>
      <c r="BB190" s="2"/>
      <c r="BC190" s="2"/>
      <c r="BD190" s="2"/>
      <c r="BE190" s="2"/>
      <c r="BF190" s="2"/>
      <c r="BG190" s="2"/>
      <c r="BH190" s="2"/>
      <c r="BI190" s="2"/>
      <c r="BJ190" s="2"/>
      <c r="BK190" s="2"/>
      <c r="BL190" s="2"/>
      <c r="BM190" s="3">
        <f t="shared" si="22"/>
        <v>0</v>
      </c>
      <c r="BN190" s="2"/>
      <c r="BO190" s="2"/>
      <c r="BP190" s="2"/>
      <c r="BQ190" s="2"/>
      <c r="BR190" s="2"/>
      <c r="BS190" s="2"/>
      <c r="BT190" s="2"/>
      <c r="BU190" s="2"/>
      <c r="BV190" s="2"/>
      <c r="BW190" s="2"/>
      <c r="BX190" s="2"/>
      <c r="BY190" s="2"/>
      <c r="BZ190" s="3">
        <f t="shared" si="23"/>
        <v>0</v>
      </c>
      <c r="CA190" s="30">
        <f t="shared" si="17"/>
        <v>20</v>
      </c>
    </row>
    <row r="191" spans="1:79" s="4" customFormat="1" ht="12.95" customHeight="1" x14ac:dyDescent="0.2">
      <c r="A191" s="5" t="s">
        <v>24</v>
      </c>
      <c r="B191" s="9" t="s">
        <v>13</v>
      </c>
      <c r="C191" s="5" t="s">
        <v>28</v>
      </c>
      <c r="D191" s="8" t="s">
        <v>232</v>
      </c>
      <c r="E191" s="8" t="s">
        <v>28</v>
      </c>
      <c r="F191" s="8" t="s">
        <v>232</v>
      </c>
      <c r="G191" s="5" t="s">
        <v>202</v>
      </c>
      <c r="H191" s="11" t="s">
        <v>26</v>
      </c>
      <c r="I191" s="11"/>
      <c r="J191" s="6" t="s">
        <v>527</v>
      </c>
      <c r="K191" s="6" t="s">
        <v>233</v>
      </c>
      <c r="L191" s="6" t="s">
        <v>234</v>
      </c>
      <c r="M191" s="33"/>
      <c r="N191" s="7"/>
      <c r="O191" s="2"/>
      <c r="P191" s="2"/>
      <c r="Q191" s="2"/>
      <c r="R191" s="2"/>
      <c r="S191" s="2"/>
      <c r="T191" s="2"/>
      <c r="U191" s="2"/>
      <c r="V191" s="2"/>
      <c r="W191" s="2"/>
      <c r="X191" s="2"/>
      <c r="Y191" s="2">
        <v>2</v>
      </c>
      <c r="Z191" s="32">
        <f t="shared" si="19"/>
        <v>2</v>
      </c>
      <c r="AA191" s="2"/>
      <c r="AB191" s="2"/>
      <c r="AC191" s="2"/>
      <c r="AD191" s="2"/>
      <c r="AE191" s="2"/>
      <c r="AF191" s="2"/>
      <c r="AG191" s="2"/>
      <c r="AH191" s="2"/>
      <c r="AI191" s="2"/>
      <c r="AJ191" s="2"/>
      <c r="AK191" s="2"/>
      <c r="AL191" s="2">
        <v>2</v>
      </c>
      <c r="AM191" s="3">
        <f t="shared" si="20"/>
        <v>2</v>
      </c>
      <c r="AN191" s="2"/>
      <c r="AO191" s="2"/>
      <c r="AP191" s="2"/>
      <c r="AQ191" s="2"/>
      <c r="AR191" s="2"/>
      <c r="AS191" s="2"/>
      <c r="AT191" s="2"/>
      <c r="AU191" s="2"/>
      <c r="AV191" s="2"/>
      <c r="AW191" s="2"/>
      <c r="AX191" s="2"/>
      <c r="AY191" s="2">
        <v>2</v>
      </c>
      <c r="AZ191" s="3">
        <f t="shared" si="21"/>
        <v>2</v>
      </c>
      <c r="BA191" s="2"/>
      <c r="BB191" s="2"/>
      <c r="BC191" s="2"/>
      <c r="BD191" s="2"/>
      <c r="BE191" s="2"/>
      <c r="BF191" s="2"/>
      <c r="BG191" s="2"/>
      <c r="BH191" s="2"/>
      <c r="BI191" s="2"/>
      <c r="BJ191" s="2"/>
      <c r="BK191" s="2"/>
      <c r="BL191" s="2">
        <v>2</v>
      </c>
      <c r="BM191" s="3">
        <f t="shared" si="22"/>
        <v>2</v>
      </c>
      <c r="BN191" s="2"/>
      <c r="BO191" s="2"/>
      <c r="BP191" s="2"/>
      <c r="BQ191" s="2"/>
      <c r="BR191" s="2"/>
      <c r="BS191" s="2"/>
      <c r="BT191" s="2"/>
      <c r="BU191" s="2"/>
      <c r="BV191" s="2"/>
      <c r="BW191" s="2"/>
      <c r="BX191" s="2"/>
      <c r="BY191" s="2">
        <v>2</v>
      </c>
      <c r="BZ191" s="3">
        <f t="shared" si="23"/>
        <v>2</v>
      </c>
      <c r="CA191" s="30">
        <f t="shared" si="17"/>
        <v>10</v>
      </c>
    </row>
    <row r="192" spans="1:79" s="4" customFormat="1" ht="12.95" customHeight="1" x14ac:dyDescent="0.2">
      <c r="A192" s="5" t="s">
        <v>24</v>
      </c>
      <c r="B192" s="9" t="s">
        <v>13</v>
      </c>
      <c r="C192" s="5" t="s">
        <v>25</v>
      </c>
      <c r="D192" s="8" t="s">
        <v>398</v>
      </c>
      <c r="E192" s="8" t="s">
        <v>25</v>
      </c>
      <c r="F192" s="8" t="s">
        <v>398</v>
      </c>
      <c r="G192" s="5" t="s">
        <v>23</v>
      </c>
      <c r="H192" s="11" t="s">
        <v>26</v>
      </c>
      <c r="I192" s="11"/>
      <c r="J192" s="6" t="s">
        <v>406</v>
      </c>
      <c r="K192" s="6" t="s">
        <v>407</v>
      </c>
      <c r="L192" s="6" t="s">
        <v>408</v>
      </c>
      <c r="M192" s="33"/>
      <c r="N192" s="7"/>
      <c r="O192" s="2"/>
      <c r="P192" s="2"/>
      <c r="Q192" s="2"/>
      <c r="R192" s="2"/>
      <c r="S192" s="2"/>
      <c r="T192" s="2"/>
      <c r="U192" s="2"/>
      <c r="V192" s="2"/>
      <c r="W192" s="2"/>
      <c r="X192" s="2"/>
      <c r="Y192" s="2"/>
      <c r="Z192" s="32">
        <f t="shared" si="19"/>
        <v>0</v>
      </c>
      <c r="AA192" s="2"/>
      <c r="AB192" s="2"/>
      <c r="AC192" s="2"/>
      <c r="AD192" s="2"/>
      <c r="AE192" s="2"/>
      <c r="AF192" s="2"/>
      <c r="AG192" s="2"/>
      <c r="AH192" s="2"/>
      <c r="AI192" s="2"/>
      <c r="AJ192" s="2"/>
      <c r="AK192" s="2"/>
      <c r="AL192" s="2"/>
      <c r="AM192" s="3">
        <f t="shared" si="20"/>
        <v>0</v>
      </c>
      <c r="AN192" s="2"/>
      <c r="AO192" s="2"/>
      <c r="AP192" s="2"/>
      <c r="AQ192" s="2"/>
      <c r="AR192" s="2"/>
      <c r="AS192" s="2">
        <v>6</v>
      </c>
      <c r="AT192" s="2"/>
      <c r="AU192" s="2"/>
      <c r="AV192" s="2"/>
      <c r="AW192" s="2"/>
      <c r="AX192" s="2"/>
      <c r="AY192" s="2"/>
      <c r="AZ192" s="3">
        <f t="shared" si="21"/>
        <v>6</v>
      </c>
      <c r="BA192" s="2"/>
      <c r="BB192" s="2"/>
      <c r="BC192" s="2"/>
      <c r="BD192" s="2"/>
      <c r="BE192" s="2"/>
      <c r="BF192" s="2"/>
      <c r="BG192" s="2"/>
      <c r="BH192" s="2"/>
      <c r="BI192" s="2"/>
      <c r="BJ192" s="2"/>
      <c r="BK192" s="2"/>
      <c r="BL192" s="2"/>
      <c r="BM192" s="3">
        <f t="shared" si="22"/>
        <v>0</v>
      </c>
      <c r="BN192" s="2"/>
      <c r="BO192" s="2"/>
      <c r="BP192" s="2"/>
      <c r="BQ192" s="2"/>
      <c r="BR192" s="2"/>
      <c r="BS192" s="2"/>
      <c r="BT192" s="2"/>
      <c r="BU192" s="2"/>
      <c r="BV192" s="2"/>
      <c r="BW192" s="2"/>
      <c r="BX192" s="2"/>
      <c r="BY192" s="2"/>
      <c r="BZ192" s="3">
        <f t="shared" si="23"/>
        <v>0</v>
      </c>
      <c r="CA192" s="30">
        <f t="shared" si="17"/>
        <v>6</v>
      </c>
    </row>
    <row r="193" spans="1:79" s="4" customFormat="1" ht="12.95" customHeight="1" x14ac:dyDescent="0.2">
      <c r="A193" s="5" t="s">
        <v>24</v>
      </c>
      <c r="B193" s="9" t="s">
        <v>13</v>
      </c>
      <c r="C193" s="5" t="s">
        <v>28</v>
      </c>
      <c r="D193" s="8" t="s">
        <v>206</v>
      </c>
      <c r="E193" s="8" t="s">
        <v>28</v>
      </c>
      <c r="F193" s="8" t="s">
        <v>206</v>
      </c>
      <c r="G193" s="5" t="s">
        <v>202</v>
      </c>
      <c r="H193" s="11" t="s">
        <v>26</v>
      </c>
      <c r="I193" s="11"/>
      <c r="J193" s="6" t="s">
        <v>217</v>
      </c>
      <c r="K193" s="6" t="s">
        <v>218</v>
      </c>
      <c r="L193" s="6" t="s">
        <v>219</v>
      </c>
      <c r="M193" s="33"/>
      <c r="N193" s="7"/>
      <c r="O193" s="2"/>
      <c r="P193" s="2"/>
      <c r="Q193" s="2"/>
      <c r="R193" s="2"/>
      <c r="S193" s="2"/>
      <c r="T193" s="2"/>
      <c r="U193" s="2"/>
      <c r="V193" s="2"/>
      <c r="W193" s="2"/>
      <c r="X193" s="2"/>
      <c r="Y193" s="2">
        <v>5</v>
      </c>
      <c r="Z193" s="32">
        <f t="shared" si="19"/>
        <v>5</v>
      </c>
      <c r="AA193" s="2"/>
      <c r="AB193" s="2"/>
      <c r="AC193" s="2"/>
      <c r="AD193" s="2"/>
      <c r="AE193" s="2"/>
      <c r="AF193" s="2"/>
      <c r="AG193" s="2"/>
      <c r="AH193" s="2"/>
      <c r="AI193" s="2"/>
      <c r="AJ193" s="2"/>
      <c r="AK193" s="2"/>
      <c r="AL193" s="2"/>
      <c r="AM193" s="3">
        <f t="shared" si="20"/>
        <v>0</v>
      </c>
      <c r="AN193" s="2"/>
      <c r="AO193" s="2"/>
      <c r="AP193" s="2"/>
      <c r="AQ193" s="2"/>
      <c r="AR193" s="2"/>
      <c r="AS193" s="2"/>
      <c r="AT193" s="2"/>
      <c r="AU193" s="2"/>
      <c r="AV193" s="2"/>
      <c r="AW193" s="2"/>
      <c r="AX193" s="2"/>
      <c r="AY193" s="2"/>
      <c r="AZ193" s="3">
        <f t="shared" si="21"/>
        <v>0</v>
      </c>
      <c r="BA193" s="2"/>
      <c r="BB193" s="2"/>
      <c r="BC193" s="2"/>
      <c r="BD193" s="2"/>
      <c r="BE193" s="2"/>
      <c r="BF193" s="2"/>
      <c r="BG193" s="2"/>
      <c r="BH193" s="2"/>
      <c r="BI193" s="2"/>
      <c r="BJ193" s="2"/>
      <c r="BK193" s="2"/>
      <c r="BL193" s="2"/>
      <c r="BM193" s="3">
        <f t="shared" si="22"/>
        <v>0</v>
      </c>
      <c r="BN193" s="2"/>
      <c r="BO193" s="2"/>
      <c r="BP193" s="2"/>
      <c r="BQ193" s="2"/>
      <c r="BR193" s="2"/>
      <c r="BS193" s="2"/>
      <c r="BT193" s="2"/>
      <c r="BU193" s="2"/>
      <c r="BV193" s="2"/>
      <c r="BW193" s="2"/>
      <c r="BX193" s="2"/>
      <c r="BY193" s="2"/>
      <c r="BZ193" s="3">
        <f t="shared" si="23"/>
        <v>0</v>
      </c>
      <c r="CA193" s="30">
        <f t="shared" si="17"/>
        <v>5</v>
      </c>
    </row>
    <row r="194" spans="1:79" s="4" customFormat="1" ht="12.95" customHeight="1" x14ac:dyDescent="0.2">
      <c r="A194" s="5" t="s">
        <v>24</v>
      </c>
      <c r="B194" s="9" t="s">
        <v>14</v>
      </c>
      <c r="C194" s="5" t="s">
        <v>272</v>
      </c>
      <c r="D194" s="8" t="s">
        <v>982</v>
      </c>
      <c r="E194" s="8" t="s">
        <v>272</v>
      </c>
      <c r="F194" s="8" t="s">
        <v>982</v>
      </c>
      <c r="G194" s="5" t="s">
        <v>23</v>
      </c>
      <c r="H194" s="11" t="s">
        <v>533</v>
      </c>
      <c r="I194" s="11"/>
      <c r="J194" s="6" t="s">
        <v>734</v>
      </c>
      <c r="K194" s="6" t="s">
        <v>735</v>
      </c>
      <c r="L194" s="6" t="s">
        <v>715</v>
      </c>
      <c r="M194" s="33"/>
      <c r="N194" s="7">
        <v>0</v>
      </c>
      <c r="O194" s="2">
        <v>0</v>
      </c>
      <c r="P194" s="2">
        <v>0</v>
      </c>
      <c r="Q194" s="2">
        <v>0</v>
      </c>
      <c r="R194" s="2">
        <v>0</v>
      </c>
      <c r="S194" s="2">
        <v>1755</v>
      </c>
      <c r="T194" s="2">
        <v>0</v>
      </c>
      <c r="U194" s="2">
        <v>0</v>
      </c>
      <c r="V194" s="2">
        <v>0</v>
      </c>
      <c r="W194" s="2">
        <v>0</v>
      </c>
      <c r="X194" s="2">
        <v>1170</v>
      </c>
      <c r="Y194" s="2">
        <v>0</v>
      </c>
      <c r="Z194" s="32">
        <f t="shared" si="19"/>
        <v>2925</v>
      </c>
      <c r="AA194" s="2">
        <v>0</v>
      </c>
      <c r="AB194" s="2">
        <v>0</v>
      </c>
      <c r="AC194" s="2">
        <v>0</v>
      </c>
      <c r="AD194" s="2">
        <v>0</v>
      </c>
      <c r="AE194" s="2">
        <v>0</v>
      </c>
      <c r="AF194" s="2">
        <v>2000</v>
      </c>
      <c r="AG194" s="2">
        <v>0</v>
      </c>
      <c r="AH194" s="2">
        <v>0</v>
      </c>
      <c r="AI194" s="2">
        <v>0</v>
      </c>
      <c r="AJ194" s="2">
        <v>0</v>
      </c>
      <c r="AK194" s="2">
        <v>0</v>
      </c>
      <c r="AL194" s="2">
        <v>2550</v>
      </c>
      <c r="AM194" s="3">
        <f t="shared" si="20"/>
        <v>4550</v>
      </c>
      <c r="AN194" s="2">
        <v>0</v>
      </c>
      <c r="AO194" s="2">
        <v>0</v>
      </c>
      <c r="AP194" s="2">
        <v>0</v>
      </c>
      <c r="AQ194" s="2">
        <v>0</v>
      </c>
      <c r="AR194" s="2">
        <v>0</v>
      </c>
      <c r="AS194" s="2">
        <v>3000</v>
      </c>
      <c r="AT194" s="2">
        <v>0</v>
      </c>
      <c r="AU194" s="2">
        <v>0</v>
      </c>
      <c r="AV194" s="2">
        <v>0</v>
      </c>
      <c r="AW194" s="2">
        <v>0</v>
      </c>
      <c r="AX194" s="2">
        <v>0</v>
      </c>
      <c r="AY194" s="2">
        <v>3379</v>
      </c>
      <c r="AZ194" s="3">
        <f t="shared" si="21"/>
        <v>6379</v>
      </c>
      <c r="BA194" s="2">
        <v>0</v>
      </c>
      <c r="BB194" s="2">
        <v>0</v>
      </c>
      <c r="BC194" s="2">
        <v>0</v>
      </c>
      <c r="BD194" s="2">
        <v>0</v>
      </c>
      <c r="BE194" s="2">
        <v>0</v>
      </c>
      <c r="BF194" s="2">
        <v>4000</v>
      </c>
      <c r="BG194" s="2">
        <v>0</v>
      </c>
      <c r="BH194" s="2">
        <v>0</v>
      </c>
      <c r="BI194" s="2">
        <v>0</v>
      </c>
      <c r="BJ194" s="2">
        <v>0</v>
      </c>
      <c r="BK194" s="2">
        <v>0</v>
      </c>
      <c r="BL194" s="2">
        <v>4700</v>
      </c>
      <c r="BM194" s="3">
        <f t="shared" si="22"/>
        <v>8700</v>
      </c>
      <c r="BN194" s="2">
        <v>0</v>
      </c>
      <c r="BO194" s="2">
        <v>0</v>
      </c>
      <c r="BP194" s="2">
        <v>0</v>
      </c>
      <c r="BQ194" s="2">
        <v>0</v>
      </c>
      <c r="BR194" s="2">
        <v>0</v>
      </c>
      <c r="BS194" s="2">
        <v>2000</v>
      </c>
      <c r="BT194" s="2">
        <v>0</v>
      </c>
      <c r="BU194" s="2">
        <v>0</v>
      </c>
      <c r="BV194" s="2">
        <v>0</v>
      </c>
      <c r="BW194" s="2">
        <v>2000</v>
      </c>
      <c r="BX194" s="2">
        <v>0</v>
      </c>
      <c r="BY194" s="2">
        <v>2575</v>
      </c>
      <c r="BZ194" s="3">
        <f t="shared" si="23"/>
        <v>6575</v>
      </c>
      <c r="CA194" s="30">
        <f t="shared" ref="CA194:CA257" si="24">SUM(BZ194,BM194,AZ194,AM194,Z194)</f>
        <v>29129</v>
      </c>
    </row>
    <row r="195" spans="1:79" s="4" customFormat="1" ht="12.95" customHeight="1" x14ac:dyDescent="0.2">
      <c r="A195" s="5" t="s">
        <v>24</v>
      </c>
      <c r="B195" s="9" t="s">
        <v>14</v>
      </c>
      <c r="C195" s="5" t="s">
        <v>272</v>
      </c>
      <c r="D195" s="8" t="s">
        <v>982</v>
      </c>
      <c r="E195" s="8" t="s">
        <v>272</v>
      </c>
      <c r="F195" s="8" t="s">
        <v>982</v>
      </c>
      <c r="G195" s="5" t="s">
        <v>23</v>
      </c>
      <c r="H195" s="11" t="s">
        <v>533</v>
      </c>
      <c r="I195" s="11"/>
      <c r="J195" s="6" t="s">
        <v>716</v>
      </c>
      <c r="K195" s="6" t="s">
        <v>717</v>
      </c>
      <c r="L195" s="6" t="s">
        <v>718</v>
      </c>
      <c r="M195" s="33"/>
      <c r="N195" s="7">
        <v>0</v>
      </c>
      <c r="O195" s="2">
        <v>0</v>
      </c>
      <c r="P195" s="2">
        <v>0</v>
      </c>
      <c r="Q195" s="2">
        <v>85.186000000000007</v>
      </c>
      <c r="R195" s="2">
        <v>0</v>
      </c>
      <c r="S195" s="2">
        <v>0</v>
      </c>
      <c r="T195" s="2">
        <v>0</v>
      </c>
      <c r="U195" s="2">
        <v>85.186000000000007</v>
      </c>
      <c r="V195" s="2">
        <v>0</v>
      </c>
      <c r="W195" s="2">
        <v>0</v>
      </c>
      <c r="X195" s="2">
        <v>0</v>
      </c>
      <c r="Y195" s="2">
        <v>0</v>
      </c>
      <c r="Z195" s="32">
        <f t="shared" si="19"/>
        <v>170.37200000000001</v>
      </c>
      <c r="AA195" s="2">
        <v>0</v>
      </c>
      <c r="AB195" s="2">
        <v>0</v>
      </c>
      <c r="AC195" s="2">
        <v>0</v>
      </c>
      <c r="AD195" s="2">
        <v>0</v>
      </c>
      <c r="AE195" s="2">
        <v>0</v>
      </c>
      <c r="AF195" s="2">
        <v>0</v>
      </c>
      <c r="AG195" s="2">
        <v>0</v>
      </c>
      <c r="AH195" s="2">
        <v>0</v>
      </c>
      <c r="AI195" s="2">
        <v>0</v>
      </c>
      <c r="AJ195" s="2">
        <v>0</v>
      </c>
      <c r="AK195" s="2">
        <v>0</v>
      </c>
      <c r="AL195" s="2">
        <v>265.02199999999999</v>
      </c>
      <c r="AM195" s="3">
        <f t="shared" si="20"/>
        <v>265.02199999999999</v>
      </c>
      <c r="AN195" s="2">
        <v>0</v>
      </c>
      <c r="AO195" s="2">
        <v>0</v>
      </c>
      <c r="AP195" s="2">
        <v>0</v>
      </c>
      <c r="AQ195" s="2">
        <v>0</v>
      </c>
      <c r="AR195" s="2">
        <v>0</v>
      </c>
      <c r="AS195" s="2">
        <v>0</v>
      </c>
      <c r="AT195" s="2">
        <v>0</v>
      </c>
      <c r="AU195" s="2">
        <v>0</v>
      </c>
      <c r="AV195" s="2">
        <v>647</v>
      </c>
      <c r="AW195" s="2">
        <v>0</v>
      </c>
      <c r="AX195" s="2">
        <v>0</v>
      </c>
      <c r="AY195" s="2">
        <v>0</v>
      </c>
      <c r="AZ195" s="3">
        <f t="shared" si="21"/>
        <v>647</v>
      </c>
      <c r="BA195" s="2">
        <v>0</v>
      </c>
      <c r="BB195" s="2">
        <v>0</v>
      </c>
      <c r="BC195" s="2">
        <v>0</v>
      </c>
      <c r="BD195" s="2">
        <v>0</v>
      </c>
      <c r="BE195" s="2">
        <v>0</v>
      </c>
      <c r="BF195" s="2">
        <v>0</v>
      </c>
      <c r="BG195" s="2">
        <v>0</v>
      </c>
      <c r="BH195" s="2">
        <v>0</v>
      </c>
      <c r="BI195" s="2">
        <v>0</v>
      </c>
      <c r="BJ195" s="2">
        <v>0</v>
      </c>
      <c r="BK195" s="2">
        <v>602.88200000000006</v>
      </c>
      <c r="BL195" s="2">
        <v>0</v>
      </c>
      <c r="BM195" s="3">
        <f t="shared" si="22"/>
        <v>602.88200000000006</v>
      </c>
      <c r="BN195" s="2">
        <v>0</v>
      </c>
      <c r="BO195" s="2">
        <v>0</v>
      </c>
      <c r="BP195" s="2">
        <v>0</v>
      </c>
      <c r="BQ195" s="2">
        <v>0</v>
      </c>
      <c r="BR195" s="2">
        <v>0</v>
      </c>
      <c r="BS195" s="2">
        <v>0</v>
      </c>
      <c r="BT195" s="2">
        <v>0</v>
      </c>
      <c r="BU195" s="2">
        <v>0</v>
      </c>
      <c r="BV195" s="2">
        <v>0</v>
      </c>
      <c r="BW195" s="2">
        <v>0</v>
      </c>
      <c r="BX195" s="2">
        <v>0</v>
      </c>
      <c r="BY195" s="2">
        <v>208.232</v>
      </c>
      <c r="BZ195" s="3">
        <f t="shared" si="23"/>
        <v>208.232</v>
      </c>
      <c r="CA195" s="30">
        <f t="shared" si="24"/>
        <v>1893.508</v>
      </c>
    </row>
    <row r="196" spans="1:79" s="4" customFormat="1" ht="12.95" customHeight="1" x14ac:dyDescent="0.2">
      <c r="A196" s="5" t="s">
        <v>24</v>
      </c>
      <c r="B196" s="9" t="s">
        <v>14</v>
      </c>
      <c r="C196" s="5" t="s">
        <v>272</v>
      </c>
      <c r="D196" s="8" t="s">
        <v>982</v>
      </c>
      <c r="E196" s="8" t="s">
        <v>272</v>
      </c>
      <c r="F196" s="8" t="s">
        <v>982</v>
      </c>
      <c r="G196" s="5" t="s">
        <v>23</v>
      </c>
      <c r="H196" s="11" t="s">
        <v>533</v>
      </c>
      <c r="I196" s="11"/>
      <c r="J196" s="6" t="s">
        <v>728</v>
      </c>
      <c r="K196" s="6" t="s">
        <v>729</v>
      </c>
      <c r="L196" s="6" t="s">
        <v>715</v>
      </c>
      <c r="M196" s="33"/>
      <c r="N196" s="7">
        <v>0</v>
      </c>
      <c r="O196" s="2">
        <v>0</v>
      </c>
      <c r="P196" s="2">
        <v>0</v>
      </c>
      <c r="Q196" s="2">
        <v>34.883000000000003</v>
      </c>
      <c r="R196" s="2">
        <v>0</v>
      </c>
      <c r="S196" s="2">
        <v>0</v>
      </c>
      <c r="T196" s="2">
        <v>0</v>
      </c>
      <c r="U196" s="2">
        <v>34.883000000000003</v>
      </c>
      <c r="V196" s="2">
        <v>0</v>
      </c>
      <c r="W196" s="2">
        <v>0</v>
      </c>
      <c r="X196" s="2">
        <v>0</v>
      </c>
      <c r="Y196" s="2">
        <v>0</v>
      </c>
      <c r="Z196" s="32">
        <f t="shared" si="19"/>
        <v>69.766000000000005</v>
      </c>
      <c r="AA196" s="2">
        <v>0</v>
      </c>
      <c r="AB196" s="2">
        <v>0</v>
      </c>
      <c r="AC196" s="2">
        <v>0</v>
      </c>
      <c r="AD196" s="2">
        <v>0</v>
      </c>
      <c r="AE196" s="2">
        <v>0</v>
      </c>
      <c r="AF196" s="2">
        <v>0</v>
      </c>
      <c r="AG196" s="2">
        <v>0</v>
      </c>
      <c r="AH196" s="2">
        <v>0</v>
      </c>
      <c r="AI196" s="2">
        <v>0</v>
      </c>
      <c r="AJ196" s="2">
        <v>0</v>
      </c>
      <c r="AK196" s="2">
        <v>0</v>
      </c>
      <c r="AL196" s="2">
        <v>108.526</v>
      </c>
      <c r="AM196" s="3">
        <f t="shared" si="20"/>
        <v>108.526</v>
      </c>
      <c r="AN196" s="2">
        <v>0</v>
      </c>
      <c r="AO196" s="2">
        <v>0</v>
      </c>
      <c r="AP196" s="2">
        <v>0</v>
      </c>
      <c r="AQ196" s="2">
        <v>0</v>
      </c>
      <c r="AR196" s="2">
        <v>0</v>
      </c>
      <c r="AS196" s="2">
        <v>0</v>
      </c>
      <c r="AT196" s="2">
        <v>0</v>
      </c>
      <c r="AU196" s="2">
        <v>0</v>
      </c>
      <c r="AV196" s="2">
        <v>288</v>
      </c>
      <c r="AW196" s="2">
        <v>0</v>
      </c>
      <c r="AX196" s="2">
        <v>0</v>
      </c>
      <c r="AY196" s="2">
        <v>0</v>
      </c>
      <c r="AZ196" s="3">
        <f t="shared" si="21"/>
        <v>288</v>
      </c>
      <c r="BA196" s="2">
        <v>0</v>
      </c>
      <c r="BB196" s="2">
        <v>0</v>
      </c>
      <c r="BC196" s="2">
        <v>0</v>
      </c>
      <c r="BD196" s="2">
        <v>0</v>
      </c>
      <c r="BE196" s="2">
        <v>0</v>
      </c>
      <c r="BF196" s="2">
        <v>0</v>
      </c>
      <c r="BG196" s="2">
        <v>0</v>
      </c>
      <c r="BH196" s="2">
        <v>0</v>
      </c>
      <c r="BI196" s="2">
        <v>0</v>
      </c>
      <c r="BJ196" s="2">
        <v>0</v>
      </c>
      <c r="BK196" s="2">
        <v>224.029</v>
      </c>
      <c r="BL196" s="2">
        <v>0</v>
      </c>
      <c r="BM196" s="3">
        <f t="shared" si="22"/>
        <v>224.029</v>
      </c>
      <c r="BN196" s="2">
        <v>0</v>
      </c>
      <c r="BO196" s="2">
        <v>0</v>
      </c>
      <c r="BP196" s="2">
        <v>0</v>
      </c>
      <c r="BQ196" s="2">
        <v>0</v>
      </c>
      <c r="BR196" s="2">
        <v>0</v>
      </c>
      <c r="BS196" s="2">
        <v>0</v>
      </c>
      <c r="BT196" s="2">
        <v>0</v>
      </c>
      <c r="BU196" s="2">
        <v>0</v>
      </c>
      <c r="BV196" s="2">
        <v>0</v>
      </c>
      <c r="BW196" s="2">
        <v>0</v>
      </c>
      <c r="BX196" s="2">
        <v>0</v>
      </c>
      <c r="BY196" s="2">
        <v>85.27</v>
      </c>
      <c r="BZ196" s="3">
        <f t="shared" si="23"/>
        <v>85.27</v>
      </c>
      <c r="CA196" s="30">
        <f t="shared" si="24"/>
        <v>775.59099999999989</v>
      </c>
    </row>
    <row r="197" spans="1:79" s="4" customFormat="1" ht="12.95" customHeight="1" x14ac:dyDescent="0.2">
      <c r="A197" s="5" t="s">
        <v>24</v>
      </c>
      <c r="B197" s="9" t="s">
        <v>14</v>
      </c>
      <c r="C197" s="5" t="s">
        <v>272</v>
      </c>
      <c r="D197" s="8" t="s">
        <v>982</v>
      </c>
      <c r="E197" s="8" t="s">
        <v>272</v>
      </c>
      <c r="F197" s="8" t="s">
        <v>982</v>
      </c>
      <c r="G197" s="5" t="s">
        <v>23</v>
      </c>
      <c r="H197" s="11" t="s">
        <v>533</v>
      </c>
      <c r="I197" s="11"/>
      <c r="J197" s="6" t="s">
        <v>730</v>
      </c>
      <c r="K197" s="6" t="s">
        <v>731</v>
      </c>
      <c r="L197" s="6" t="s">
        <v>715</v>
      </c>
      <c r="M197" s="33"/>
      <c r="N197" s="7">
        <v>0</v>
      </c>
      <c r="O197" s="2">
        <v>0</v>
      </c>
      <c r="P197" s="2">
        <v>0</v>
      </c>
      <c r="Q197" s="2">
        <v>0</v>
      </c>
      <c r="R197" s="2">
        <v>0</v>
      </c>
      <c r="S197" s="2">
        <v>53.244999999999997</v>
      </c>
      <c r="T197" s="2">
        <v>0</v>
      </c>
      <c r="U197" s="2">
        <v>0</v>
      </c>
      <c r="V197" s="2">
        <v>0</v>
      </c>
      <c r="W197" s="2">
        <v>0</v>
      </c>
      <c r="X197" s="2">
        <v>0</v>
      </c>
      <c r="Y197" s="2">
        <v>0</v>
      </c>
      <c r="Z197" s="32">
        <f t="shared" si="19"/>
        <v>53.244999999999997</v>
      </c>
      <c r="AA197" s="2">
        <v>0</v>
      </c>
      <c r="AB197" s="2">
        <v>0</v>
      </c>
      <c r="AC197" s="2">
        <v>0</v>
      </c>
      <c r="AD197" s="2">
        <v>0</v>
      </c>
      <c r="AE197" s="2">
        <v>0</v>
      </c>
      <c r="AF197" s="2">
        <v>0</v>
      </c>
      <c r="AG197" s="2">
        <v>0</v>
      </c>
      <c r="AH197" s="2">
        <v>0</v>
      </c>
      <c r="AI197" s="2">
        <v>0</v>
      </c>
      <c r="AJ197" s="2">
        <v>0</v>
      </c>
      <c r="AK197" s="2">
        <v>0</v>
      </c>
      <c r="AL197" s="2">
        <v>82.825999999999993</v>
      </c>
      <c r="AM197" s="3">
        <f t="shared" si="20"/>
        <v>82.825999999999993</v>
      </c>
      <c r="AN197" s="2">
        <v>0</v>
      </c>
      <c r="AO197" s="2">
        <v>0</v>
      </c>
      <c r="AP197" s="2">
        <v>0</v>
      </c>
      <c r="AQ197" s="2">
        <v>0</v>
      </c>
      <c r="AR197" s="2">
        <v>0</v>
      </c>
      <c r="AS197" s="2">
        <v>0</v>
      </c>
      <c r="AT197" s="2">
        <v>0</v>
      </c>
      <c r="AU197" s="2">
        <v>0</v>
      </c>
      <c r="AV197" s="2">
        <v>0</v>
      </c>
      <c r="AW197" s="2">
        <v>296</v>
      </c>
      <c r="AX197" s="2">
        <v>0</v>
      </c>
      <c r="AY197" s="2">
        <v>0</v>
      </c>
      <c r="AZ197" s="3">
        <f t="shared" si="21"/>
        <v>296</v>
      </c>
      <c r="BA197" s="2">
        <v>0</v>
      </c>
      <c r="BB197" s="2">
        <v>0</v>
      </c>
      <c r="BC197" s="2">
        <v>0</v>
      </c>
      <c r="BD197" s="2">
        <v>0</v>
      </c>
      <c r="BE197" s="2">
        <v>0</v>
      </c>
      <c r="BF197" s="2">
        <v>0</v>
      </c>
      <c r="BG197" s="2">
        <v>0</v>
      </c>
      <c r="BH197" s="2">
        <v>0</v>
      </c>
      <c r="BI197" s="2">
        <v>0</v>
      </c>
      <c r="BJ197" s="2">
        <v>0</v>
      </c>
      <c r="BK197" s="2">
        <v>94.659000000000006</v>
      </c>
      <c r="BL197" s="2">
        <v>0</v>
      </c>
      <c r="BM197" s="3">
        <f t="shared" si="22"/>
        <v>94.659000000000006</v>
      </c>
      <c r="BN197" s="2">
        <v>0</v>
      </c>
      <c r="BO197" s="2">
        <v>0</v>
      </c>
      <c r="BP197" s="2">
        <v>0</v>
      </c>
      <c r="BQ197" s="2">
        <v>0</v>
      </c>
      <c r="BR197" s="2">
        <v>0</v>
      </c>
      <c r="BS197" s="2">
        <v>0</v>
      </c>
      <c r="BT197" s="2">
        <v>0</v>
      </c>
      <c r="BU197" s="2">
        <v>0</v>
      </c>
      <c r="BV197" s="2">
        <v>0</v>
      </c>
      <c r="BW197" s="2">
        <v>0</v>
      </c>
      <c r="BX197" s="2">
        <v>0</v>
      </c>
      <c r="BY197" s="2">
        <v>65.078000000000003</v>
      </c>
      <c r="BZ197" s="3">
        <f t="shared" si="23"/>
        <v>65.078000000000003</v>
      </c>
      <c r="CA197" s="30">
        <f t="shared" si="24"/>
        <v>591.80799999999999</v>
      </c>
    </row>
    <row r="198" spans="1:79" s="4" customFormat="1" ht="12.95" customHeight="1" x14ac:dyDescent="0.2">
      <c r="A198" s="5" t="s">
        <v>24</v>
      </c>
      <c r="B198" s="9" t="s">
        <v>14</v>
      </c>
      <c r="C198" s="5" t="s">
        <v>25</v>
      </c>
      <c r="D198" s="8" t="s">
        <v>398</v>
      </c>
      <c r="E198" s="8" t="s">
        <v>25</v>
      </c>
      <c r="F198" s="8" t="s">
        <v>398</v>
      </c>
      <c r="G198" s="5" t="s">
        <v>23</v>
      </c>
      <c r="H198" s="11" t="s">
        <v>533</v>
      </c>
      <c r="I198" s="11"/>
      <c r="J198" s="6" t="s">
        <v>412</v>
      </c>
      <c r="K198" s="6" t="s">
        <v>413</v>
      </c>
      <c r="L198" s="6" t="s">
        <v>414</v>
      </c>
      <c r="M198" s="33"/>
      <c r="N198" s="7" t="s">
        <v>702</v>
      </c>
      <c r="O198" s="2" t="s">
        <v>703</v>
      </c>
      <c r="P198" s="2" t="s">
        <v>704</v>
      </c>
      <c r="Q198" s="2" t="s">
        <v>703</v>
      </c>
      <c r="R198" s="2">
        <v>0</v>
      </c>
      <c r="S198" s="2" t="s">
        <v>702</v>
      </c>
      <c r="T198" s="2" t="s">
        <v>705</v>
      </c>
      <c r="U198" s="2" t="s">
        <v>703</v>
      </c>
      <c r="V198" s="2">
        <v>400</v>
      </c>
      <c r="W198" s="2" t="s">
        <v>703</v>
      </c>
      <c r="X198" s="2" t="s">
        <v>704</v>
      </c>
      <c r="Y198" s="2" t="s">
        <v>703</v>
      </c>
      <c r="Z198" s="32">
        <f t="shared" si="19"/>
        <v>400</v>
      </c>
      <c r="AA198" s="2">
        <v>0</v>
      </c>
      <c r="AB198" s="2">
        <v>0</v>
      </c>
      <c r="AC198" s="2">
        <v>0</v>
      </c>
      <c r="AD198" s="2">
        <v>0</v>
      </c>
      <c r="AE198" s="2">
        <v>0</v>
      </c>
      <c r="AF198" s="2">
        <v>0</v>
      </c>
      <c r="AG198" s="2">
        <v>0</v>
      </c>
      <c r="AH198" s="2">
        <v>0</v>
      </c>
      <c r="AI198" s="2">
        <v>0</v>
      </c>
      <c r="AJ198" s="2">
        <v>0</v>
      </c>
      <c r="AK198" s="2">
        <v>0</v>
      </c>
      <c r="AL198" s="2">
        <v>0</v>
      </c>
      <c r="AM198" s="3">
        <f t="shared" si="20"/>
        <v>0</v>
      </c>
      <c r="AN198" s="2">
        <v>0</v>
      </c>
      <c r="AO198" s="2">
        <v>0</v>
      </c>
      <c r="AP198" s="2">
        <v>0</v>
      </c>
      <c r="AQ198" s="2">
        <v>0</v>
      </c>
      <c r="AR198" s="2">
        <v>0</v>
      </c>
      <c r="AS198" s="2">
        <v>0</v>
      </c>
      <c r="AT198" s="2">
        <v>0</v>
      </c>
      <c r="AU198" s="2">
        <v>0</v>
      </c>
      <c r="AV198" s="2">
        <v>0</v>
      </c>
      <c r="AW198" s="2">
        <v>0</v>
      </c>
      <c r="AX198" s="2">
        <v>0</v>
      </c>
      <c r="AY198" s="2">
        <v>0</v>
      </c>
      <c r="AZ198" s="3">
        <f t="shared" si="21"/>
        <v>0</v>
      </c>
      <c r="BA198" s="2">
        <v>0</v>
      </c>
      <c r="BB198" s="2">
        <v>0</v>
      </c>
      <c r="BC198" s="2">
        <v>0</v>
      </c>
      <c r="BD198" s="2">
        <v>0</v>
      </c>
      <c r="BE198" s="2">
        <v>0</v>
      </c>
      <c r="BF198" s="2">
        <v>0</v>
      </c>
      <c r="BG198" s="2">
        <v>0</v>
      </c>
      <c r="BH198" s="2">
        <v>0</v>
      </c>
      <c r="BI198" s="2">
        <v>0</v>
      </c>
      <c r="BJ198" s="2">
        <v>0</v>
      </c>
      <c r="BK198" s="2">
        <v>0</v>
      </c>
      <c r="BL198" s="2">
        <v>0</v>
      </c>
      <c r="BM198" s="3">
        <f t="shared" si="22"/>
        <v>0</v>
      </c>
      <c r="BN198" s="2">
        <v>0</v>
      </c>
      <c r="BO198" s="2">
        <v>0</v>
      </c>
      <c r="BP198" s="2">
        <v>0</v>
      </c>
      <c r="BQ198" s="2">
        <v>0</v>
      </c>
      <c r="BR198" s="2">
        <v>0</v>
      </c>
      <c r="BS198" s="2">
        <v>0</v>
      </c>
      <c r="BT198" s="2">
        <v>0</v>
      </c>
      <c r="BU198" s="2">
        <v>0</v>
      </c>
      <c r="BV198" s="2">
        <v>0</v>
      </c>
      <c r="BW198" s="2">
        <v>0</v>
      </c>
      <c r="BX198" s="2">
        <v>0</v>
      </c>
      <c r="BY198" s="2">
        <v>0</v>
      </c>
      <c r="BZ198" s="3">
        <f t="shared" si="23"/>
        <v>0</v>
      </c>
      <c r="CA198" s="30">
        <f t="shared" si="24"/>
        <v>400</v>
      </c>
    </row>
    <row r="199" spans="1:79" s="4" customFormat="1" ht="12.95" customHeight="1" x14ac:dyDescent="0.2">
      <c r="A199" s="5" t="s">
        <v>24</v>
      </c>
      <c r="B199" s="9" t="s">
        <v>14</v>
      </c>
      <c r="C199" s="5" t="s">
        <v>272</v>
      </c>
      <c r="D199" s="8" t="s">
        <v>982</v>
      </c>
      <c r="E199" s="8" t="s">
        <v>272</v>
      </c>
      <c r="F199" s="8" t="s">
        <v>982</v>
      </c>
      <c r="G199" s="5" t="s">
        <v>23</v>
      </c>
      <c r="H199" s="11" t="s">
        <v>533</v>
      </c>
      <c r="I199" s="11"/>
      <c r="J199" s="6" t="s">
        <v>551</v>
      </c>
      <c r="K199" s="6" t="s">
        <v>706</v>
      </c>
      <c r="L199" s="6" t="s">
        <v>552</v>
      </c>
      <c r="M199" s="33"/>
      <c r="N199" s="7" t="s">
        <v>702</v>
      </c>
      <c r="O199" s="2" t="s">
        <v>703</v>
      </c>
      <c r="P199" s="2" t="s">
        <v>704</v>
      </c>
      <c r="Q199" s="2" t="s">
        <v>703</v>
      </c>
      <c r="R199" s="2" t="s">
        <v>703</v>
      </c>
      <c r="S199" s="2" t="s">
        <v>702</v>
      </c>
      <c r="T199" s="2" t="s">
        <v>705</v>
      </c>
      <c r="U199" s="2" t="s">
        <v>703</v>
      </c>
      <c r="V199" s="2" t="s">
        <v>702</v>
      </c>
      <c r="W199" s="2" t="s">
        <v>703</v>
      </c>
      <c r="X199" s="2" t="s">
        <v>704</v>
      </c>
      <c r="Y199" s="2">
        <v>367</v>
      </c>
      <c r="Z199" s="32">
        <f t="shared" si="19"/>
        <v>367</v>
      </c>
      <c r="AA199" s="2">
        <v>0</v>
      </c>
      <c r="AB199" s="2">
        <v>0</v>
      </c>
      <c r="AC199" s="2">
        <v>0</v>
      </c>
      <c r="AD199" s="2">
        <v>0</v>
      </c>
      <c r="AE199" s="2">
        <v>0</v>
      </c>
      <c r="AF199" s="2">
        <v>0</v>
      </c>
      <c r="AG199" s="2">
        <v>0</v>
      </c>
      <c r="AH199" s="2">
        <v>0</v>
      </c>
      <c r="AI199" s="2">
        <v>0</v>
      </c>
      <c r="AJ199" s="2">
        <v>0</v>
      </c>
      <c r="AK199" s="2">
        <v>0</v>
      </c>
      <c r="AL199" s="2">
        <v>0</v>
      </c>
      <c r="AM199" s="3">
        <f t="shared" si="20"/>
        <v>0</v>
      </c>
      <c r="AN199" s="2">
        <v>0</v>
      </c>
      <c r="AO199" s="2">
        <v>0</v>
      </c>
      <c r="AP199" s="2">
        <v>0</v>
      </c>
      <c r="AQ199" s="2">
        <v>0</v>
      </c>
      <c r="AR199" s="2">
        <v>0</v>
      </c>
      <c r="AS199" s="2">
        <v>0</v>
      </c>
      <c r="AT199" s="2">
        <v>0</v>
      </c>
      <c r="AU199" s="2">
        <v>0</v>
      </c>
      <c r="AV199" s="2">
        <v>0</v>
      </c>
      <c r="AW199" s="2">
        <v>0</v>
      </c>
      <c r="AX199" s="2">
        <v>0</v>
      </c>
      <c r="AY199" s="2">
        <v>0</v>
      </c>
      <c r="AZ199" s="3">
        <f t="shared" si="21"/>
        <v>0</v>
      </c>
      <c r="BA199" s="2">
        <v>0</v>
      </c>
      <c r="BB199" s="2">
        <v>0</v>
      </c>
      <c r="BC199" s="2">
        <v>0</v>
      </c>
      <c r="BD199" s="2">
        <v>0</v>
      </c>
      <c r="BE199" s="2">
        <v>0</v>
      </c>
      <c r="BF199" s="2">
        <v>0</v>
      </c>
      <c r="BG199" s="2">
        <v>0</v>
      </c>
      <c r="BH199" s="2">
        <v>0</v>
      </c>
      <c r="BI199" s="2">
        <v>0</v>
      </c>
      <c r="BJ199" s="2">
        <v>0</v>
      </c>
      <c r="BK199" s="2">
        <v>0</v>
      </c>
      <c r="BL199" s="2">
        <v>0</v>
      </c>
      <c r="BM199" s="3">
        <f t="shared" si="22"/>
        <v>0</v>
      </c>
      <c r="BN199" s="2">
        <v>0</v>
      </c>
      <c r="BO199" s="2">
        <v>0</v>
      </c>
      <c r="BP199" s="2">
        <v>0</v>
      </c>
      <c r="BQ199" s="2">
        <v>0</v>
      </c>
      <c r="BR199" s="2">
        <v>0</v>
      </c>
      <c r="BS199" s="2">
        <v>0</v>
      </c>
      <c r="BT199" s="2">
        <v>0</v>
      </c>
      <c r="BU199" s="2">
        <v>0</v>
      </c>
      <c r="BV199" s="2">
        <v>0</v>
      </c>
      <c r="BW199" s="2">
        <v>0</v>
      </c>
      <c r="BX199" s="2">
        <v>0</v>
      </c>
      <c r="BY199" s="2">
        <v>0</v>
      </c>
      <c r="BZ199" s="3">
        <f t="shared" si="23"/>
        <v>0</v>
      </c>
      <c r="CA199" s="30">
        <f t="shared" si="24"/>
        <v>367</v>
      </c>
    </row>
    <row r="200" spans="1:79" s="4" customFormat="1" ht="12.95" customHeight="1" x14ac:dyDescent="0.2">
      <c r="A200" s="5" t="s">
        <v>24</v>
      </c>
      <c r="B200" s="9" t="s">
        <v>14</v>
      </c>
      <c r="C200" s="5" t="s">
        <v>272</v>
      </c>
      <c r="D200" s="8" t="s">
        <v>982</v>
      </c>
      <c r="E200" s="8" t="s">
        <v>272</v>
      </c>
      <c r="F200" s="8" t="s">
        <v>982</v>
      </c>
      <c r="G200" s="5" t="s">
        <v>23</v>
      </c>
      <c r="H200" s="11" t="s">
        <v>533</v>
      </c>
      <c r="I200" s="11"/>
      <c r="J200" s="6" t="s">
        <v>707</v>
      </c>
      <c r="K200" s="6" t="s">
        <v>708</v>
      </c>
      <c r="L200" s="6" t="s">
        <v>709</v>
      </c>
      <c r="M200" s="33"/>
      <c r="N200" s="7">
        <v>0</v>
      </c>
      <c r="O200" s="2">
        <v>0</v>
      </c>
      <c r="P200" s="2">
        <v>0</v>
      </c>
      <c r="Q200" s="2">
        <v>14</v>
      </c>
      <c r="R200" s="2">
        <v>0</v>
      </c>
      <c r="S200" s="2">
        <v>0</v>
      </c>
      <c r="T200" s="2">
        <v>0</v>
      </c>
      <c r="U200" s="2">
        <v>15.228</v>
      </c>
      <c r="V200" s="2">
        <v>0</v>
      </c>
      <c r="W200" s="2">
        <v>0</v>
      </c>
      <c r="X200" s="2">
        <v>0</v>
      </c>
      <c r="Y200" s="2">
        <v>0</v>
      </c>
      <c r="Z200" s="32">
        <f t="shared" si="19"/>
        <v>29.228000000000002</v>
      </c>
      <c r="AA200" s="2">
        <v>0</v>
      </c>
      <c r="AB200" s="2">
        <v>0</v>
      </c>
      <c r="AC200" s="2">
        <v>0</v>
      </c>
      <c r="AD200" s="2">
        <v>0</v>
      </c>
      <c r="AE200" s="2">
        <v>0</v>
      </c>
      <c r="AF200" s="2">
        <v>0</v>
      </c>
      <c r="AG200" s="2">
        <v>0</v>
      </c>
      <c r="AH200" s="2">
        <v>0</v>
      </c>
      <c r="AI200" s="2">
        <v>0</v>
      </c>
      <c r="AJ200" s="2">
        <v>0</v>
      </c>
      <c r="AK200" s="2">
        <v>0</v>
      </c>
      <c r="AL200" s="2">
        <v>45.465000000000003</v>
      </c>
      <c r="AM200" s="3">
        <f t="shared" si="20"/>
        <v>45.465000000000003</v>
      </c>
      <c r="AN200" s="2">
        <v>0</v>
      </c>
      <c r="AO200" s="2">
        <v>0</v>
      </c>
      <c r="AP200" s="2">
        <v>0</v>
      </c>
      <c r="AQ200" s="2">
        <v>0</v>
      </c>
      <c r="AR200" s="2">
        <v>0</v>
      </c>
      <c r="AS200" s="2">
        <v>0</v>
      </c>
      <c r="AT200" s="2">
        <v>0</v>
      </c>
      <c r="AU200" s="2">
        <v>0</v>
      </c>
      <c r="AV200" s="2">
        <v>0</v>
      </c>
      <c r="AW200" s="2">
        <v>162</v>
      </c>
      <c r="AX200" s="2">
        <v>0</v>
      </c>
      <c r="AY200" s="2">
        <v>0</v>
      </c>
      <c r="AZ200" s="3">
        <f t="shared" si="21"/>
        <v>162</v>
      </c>
      <c r="BA200" s="2">
        <v>0</v>
      </c>
      <c r="BB200" s="2">
        <v>0</v>
      </c>
      <c r="BC200" s="2">
        <v>0</v>
      </c>
      <c r="BD200" s="2">
        <v>0</v>
      </c>
      <c r="BE200" s="2">
        <v>0</v>
      </c>
      <c r="BF200" s="2">
        <v>0</v>
      </c>
      <c r="BG200" s="2">
        <v>0</v>
      </c>
      <c r="BH200" s="2">
        <v>0</v>
      </c>
      <c r="BI200" s="2">
        <v>0</v>
      </c>
      <c r="BJ200" s="2">
        <v>0</v>
      </c>
      <c r="BK200" s="2">
        <v>51.96</v>
      </c>
      <c r="BL200" s="2">
        <v>0</v>
      </c>
      <c r="BM200" s="3">
        <f t="shared" si="22"/>
        <v>51.96</v>
      </c>
      <c r="BN200" s="2">
        <v>0</v>
      </c>
      <c r="BO200" s="2">
        <v>0</v>
      </c>
      <c r="BP200" s="2">
        <v>0</v>
      </c>
      <c r="BQ200" s="2">
        <v>0</v>
      </c>
      <c r="BR200" s="2">
        <v>0</v>
      </c>
      <c r="BS200" s="2">
        <v>0</v>
      </c>
      <c r="BT200" s="2">
        <v>0</v>
      </c>
      <c r="BU200" s="2">
        <v>0</v>
      </c>
      <c r="BV200" s="2">
        <v>0</v>
      </c>
      <c r="BW200" s="2">
        <v>0</v>
      </c>
      <c r="BX200" s="2">
        <v>0</v>
      </c>
      <c r="BY200" s="2">
        <v>35.722999999999999</v>
      </c>
      <c r="BZ200" s="3">
        <f t="shared" si="23"/>
        <v>35.722999999999999</v>
      </c>
      <c r="CA200" s="30">
        <f t="shared" si="24"/>
        <v>324.37600000000003</v>
      </c>
    </row>
    <row r="201" spans="1:79" s="4" customFormat="1" ht="12.95" customHeight="1" x14ac:dyDescent="0.2">
      <c r="A201" s="5" t="s">
        <v>24</v>
      </c>
      <c r="B201" s="9" t="s">
        <v>14</v>
      </c>
      <c r="C201" s="5" t="s">
        <v>272</v>
      </c>
      <c r="D201" s="8" t="s">
        <v>982</v>
      </c>
      <c r="E201" s="8" t="s">
        <v>272</v>
      </c>
      <c r="F201" s="8" t="s">
        <v>982</v>
      </c>
      <c r="G201" s="5" t="s">
        <v>23</v>
      </c>
      <c r="H201" s="11" t="s">
        <v>533</v>
      </c>
      <c r="I201" s="11"/>
      <c r="J201" s="6" t="s">
        <v>725</v>
      </c>
      <c r="K201" s="6" t="s">
        <v>726</v>
      </c>
      <c r="L201" s="6" t="s">
        <v>727</v>
      </c>
      <c r="M201" s="33"/>
      <c r="N201" s="7">
        <v>0</v>
      </c>
      <c r="O201" s="2">
        <v>0</v>
      </c>
      <c r="P201" s="2">
        <v>0</v>
      </c>
      <c r="Q201" s="2">
        <v>13.95</v>
      </c>
      <c r="R201" s="2">
        <v>0</v>
      </c>
      <c r="S201" s="2">
        <v>0</v>
      </c>
      <c r="T201" s="2">
        <v>0</v>
      </c>
      <c r="U201" s="2">
        <v>13.95</v>
      </c>
      <c r="V201" s="2">
        <v>0</v>
      </c>
      <c r="W201" s="2">
        <v>0</v>
      </c>
      <c r="X201" s="2">
        <v>0</v>
      </c>
      <c r="Y201" s="2">
        <v>0</v>
      </c>
      <c r="Z201" s="32">
        <f t="shared" si="19"/>
        <v>27.9</v>
      </c>
      <c r="AA201" s="2">
        <v>0</v>
      </c>
      <c r="AB201" s="2">
        <v>0</v>
      </c>
      <c r="AC201" s="2">
        <v>0</v>
      </c>
      <c r="AD201" s="2">
        <v>0</v>
      </c>
      <c r="AE201" s="2">
        <v>0</v>
      </c>
      <c r="AF201" s="2">
        <v>0</v>
      </c>
      <c r="AG201" s="2">
        <v>0</v>
      </c>
      <c r="AH201" s="2">
        <v>0</v>
      </c>
      <c r="AI201" s="2">
        <v>0</v>
      </c>
      <c r="AJ201" s="2">
        <v>0</v>
      </c>
      <c r="AK201" s="2">
        <v>0</v>
      </c>
      <c r="AL201" s="2">
        <v>43.399000000000001</v>
      </c>
      <c r="AM201" s="3">
        <f t="shared" si="20"/>
        <v>43.399000000000001</v>
      </c>
      <c r="AN201" s="2">
        <v>0</v>
      </c>
      <c r="AO201" s="2">
        <v>0</v>
      </c>
      <c r="AP201" s="2">
        <v>0</v>
      </c>
      <c r="AQ201" s="2">
        <v>0</v>
      </c>
      <c r="AR201" s="2">
        <v>0</v>
      </c>
      <c r="AS201" s="2">
        <v>0</v>
      </c>
      <c r="AT201" s="2">
        <v>0</v>
      </c>
      <c r="AU201" s="2">
        <v>0</v>
      </c>
      <c r="AV201" s="2">
        <v>0</v>
      </c>
      <c r="AW201" s="2">
        <v>155</v>
      </c>
      <c r="AX201" s="2">
        <v>0</v>
      </c>
      <c r="AY201" s="2">
        <v>0</v>
      </c>
      <c r="AZ201" s="3">
        <f t="shared" si="21"/>
        <v>155</v>
      </c>
      <c r="BA201" s="2">
        <v>0</v>
      </c>
      <c r="BB201" s="2">
        <v>0</v>
      </c>
      <c r="BC201" s="2">
        <v>0</v>
      </c>
      <c r="BD201" s="2">
        <v>0</v>
      </c>
      <c r="BE201" s="2">
        <v>0</v>
      </c>
      <c r="BF201" s="2">
        <v>0</v>
      </c>
      <c r="BG201" s="2">
        <v>0</v>
      </c>
      <c r="BH201" s="2">
        <v>0</v>
      </c>
      <c r="BI201" s="2">
        <v>0</v>
      </c>
      <c r="BJ201" s="2">
        <v>0</v>
      </c>
      <c r="BK201" s="2">
        <v>49.597999999999999</v>
      </c>
      <c r="BL201" s="2">
        <v>0</v>
      </c>
      <c r="BM201" s="3">
        <f t="shared" si="22"/>
        <v>49.597999999999999</v>
      </c>
      <c r="BN201" s="2">
        <v>0</v>
      </c>
      <c r="BO201" s="2">
        <v>0</v>
      </c>
      <c r="BP201" s="2">
        <v>0</v>
      </c>
      <c r="BQ201" s="2">
        <v>0</v>
      </c>
      <c r="BR201" s="2">
        <v>0</v>
      </c>
      <c r="BS201" s="2">
        <v>0</v>
      </c>
      <c r="BT201" s="2">
        <v>0</v>
      </c>
      <c r="BU201" s="2">
        <v>0</v>
      </c>
      <c r="BV201" s="2">
        <v>0</v>
      </c>
      <c r="BW201" s="2">
        <v>0</v>
      </c>
      <c r="BX201" s="2">
        <v>0</v>
      </c>
      <c r="BY201" s="2">
        <v>34.098999999999997</v>
      </c>
      <c r="BZ201" s="3">
        <f t="shared" si="23"/>
        <v>34.098999999999997</v>
      </c>
      <c r="CA201" s="30">
        <f t="shared" si="24"/>
        <v>309.99599999999998</v>
      </c>
    </row>
    <row r="202" spans="1:79" s="4" customFormat="1" ht="12.95" customHeight="1" x14ac:dyDescent="0.2">
      <c r="A202" s="5" t="s">
        <v>24</v>
      </c>
      <c r="B202" s="9" t="s">
        <v>14</v>
      </c>
      <c r="C202" s="5" t="s">
        <v>272</v>
      </c>
      <c r="D202" s="8" t="s">
        <v>982</v>
      </c>
      <c r="E202" s="8" t="s">
        <v>272</v>
      </c>
      <c r="F202" s="8" t="s">
        <v>982</v>
      </c>
      <c r="G202" s="5" t="s">
        <v>23</v>
      </c>
      <c r="H202" s="11" t="s">
        <v>533</v>
      </c>
      <c r="I202" s="11"/>
      <c r="J202" s="6" t="s">
        <v>713</v>
      </c>
      <c r="K202" s="6" t="s">
        <v>714</v>
      </c>
      <c r="L202" s="6" t="s">
        <v>715</v>
      </c>
      <c r="M202" s="33"/>
      <c r="N202" s="7">
        <v>0</v>
      </c>
      <c r="O202" s="2">
        <v>0</v>
      </c>
      <c r="P202" s="2">
        <v>0</v>
      </c>
      <c r="Q202" s="2">
        <v>12.346</v>
      </c>
      <c r="R202" s="2">
        <v>0</v>
      </c>
      <c r="S202" s="2">
        <v>0</v>
      </c>
      <c r="T202" s="2">
        <v>0</v>
      </c>
      <c r="U202" s="2">
        <v>12.346</v>
      </c>
      <c r="V202" s="2">
        <v>0</v>
      </c>
      <c r="W202" s="2">
        <v>0</v>
      </c>
      <c r="X202" s="2">
        <v>0</v>
      </c>
      <c r="Y202" s="2">
        <v>0</v>
      </c>
      <c r="Z202" s="32">
        <f t="shared" si="19"/>
        <v>24.692</v>
      </c>
      <c r="AA202" s="2">
        <v>0</v>
      </c>
      <c r="AB202" s="2">
        <v>0</v>
      </c>
      <c r="AC202" s="2">
        <v>0</v>
      </c>
      <c r="AD202" s="2">
        <v>0</v>
      </c>
      <c r="AE202" s="2">
        <v>0</v>
      </c>
      <c r="AF202" s="2">
        <v>0</v>
      </c>
      <c r="AG202" s="2">
        <v>0</v>
      </c>
      <c r="AH202" s="2">
        <v>0</v>
      </c>
      <c r="AI202" s="2">
        <v>0</v>
      </c>
      <c r="AJ202" s="2">
        <v>0</v>
      </c>
      <c r="AK202" s="2">
        <v>0</v>
      </c>
      <c r="AL202" s="2">
        <v>38.408999999999999</v>
      </c>
      <c r="AM202" s="3">
        <f t="shared" si="20"/>
        <v>38.408999999999999</v>
      </c>
      <c r="AN202" s="2">
        <v>0</v>
      </c>
      <c r="AO202" s="2">
        <v>0</v>
      </c>
      <c r="AP202" s="2">
        <v>0</v>
      </c>
      <c r="AQ202" s="2">
        <v>0</v>
      </c>
      <c r="AR202" s="2">
        <v>0</v>
      </c>
      <c r="AS202" s="2">
        <v>0</v>
      </c>
      <c r="AT202" s="2">
        <v>0</v>
      </c>
      <c r="AU202" s="2">
        <v>0</v>
      </c>
      <c r="AV202" s="2">
        <v>0</v>
      </c>
      <c r="AW202" s="2">
        <v>0</v>
      </c>
      <c r="AX202" s="2">
        <v>0</v>
      </c>
      <c r="AY202" s="2">
        <v>137.17400000000001</v>
      </c>
      <c r="AZ202" s="3">
        <f t="shared" si="21"/>
        <v>137.17400000000001</v>
      </c>
      <c r="BA202" s="2">
        <v>0</v>
      </c>
      <c r="BB202" s="2">
        <v>0</v>
      </c>
      <c r="BC202" s="2">
        <v>0</v>
      </c>
      <c r="BD202" s="2">
        <v>0</v>
      </c>
      <c r="BE202" s="2">
        <v>0</v>
      </c>
      <c r="BF202" s="2">
        <v>0</v>
      </c>
      <c r="BG202" s="2">
        <v>0</v>
      </c>
      <c r="BH202" s="2">
        <v>0</v>
      </c>
      <c r="BI202" s="2">
        <v>0</v>
      </c>
      <c r="BJ202" s="2">
        <v>0</v>
      </c>
      <c r="BK202" s="2">
        <v>43.896000000000001</v>
      </c>
      <c r="BL202" s="2">
        <v>0</v>
      </c>
      <c r="BM202" s="3">
        <f t="shared" si="22"/>
        <v>43.896000000000001</v>
      </c>
      <c r="BN202" s="2">
        <v>0</v>
      </c>
      <c r="BO202" s="2">
        <v>0</v>
      </c>
      <c r="BP202" s="2">
        <v>0</v>
      </c>
      <c r="BQ202" s="2">
        <v>0</v>
      </c>
      <c r="BR202" s="2">
        <v>0</v>
      </c>
      <c r="BS202" s="2">
        <v>0</v>
      </c>
      <c r="BT202" s="2">
        <v>0</v>
      </c>
      <c r="BU202" s="2">
        <v>0</v>
      </c>
      <c r="BV202" s="2">
        <v>0</v>
      </c>
      <c r="BW202" s="2">
        <v>0</v>
      </c>
      <c r="BX202" s="2">
        <v>0</v>
      </c>
      <c r="BY202" s="2">
        <v>30.178000000000001</v>
      </c>
      <c r="BZ202" s="3">
        <f t="shared" si="23"/>
        <v>30.178000000000001</v>
      </c>
      <c r="CA202" s="30">
        <f t="shared" si="24"/>
        <v>274.34899999999999</v>
      </c>
    </row>
    <row r="203" spans="1:79" s="4" customFormat="1" ht="12.95" customHeight="1" x14ac:dyDescent="0.2">
      <c r="A203" s="5" t="s">
        <v>24</v>
      </c>
      <c r="B203" s="9" t="s">
        <v>14</v>
      </c>
      <c r="C203" s="5" t="s">
        <v>272</v>
      </c>
      <c r="D203" s="8" t="s">
        <v>982</v>
      </c>
      <c r="E203" s="8" t="s">
        <v>272</v>
      </c>
      <c r="F203" s="8" t="s">
        <v>982</v>
      </c>
      <c r="G203" s="5" t="s">
        <v>23</v>
      </c>
      <c r="H203" s="11" t="s">
        <v>533</v>
      </c>
      <c r="I203" s="11"/>
      <c r="J203" s="6" t="s">
        <v>719</v>
      </c>
      <c r="K203" s="6" t="s">
        <v>720</v>
      </c>
      <c r="L203" s="6" t="s">
        <v>715</v>
      </c>
      <c r="M203" s="33"/>
      <c r="N203" s="7">
        <v>0</v>
      </c>
      <c r="O203" s="2">
        <v>0</v>
      </c>
      <c r="P203" s="2">
        <v>0</v>
      </c>
      <c r="Q203" s="2">
        <v>17.946000000000002</v>
      </c>
      <c r="R203" s="2">
        <v>0</v>
      </c>
      <c r="S203" s="2">
        <v>0</v>
      </c>
      <c r="T203" s="2">
        <v>0</v>
      </c>
      <c r="U203" s="2">
        <v>0</v>
      </c>
      <c r="V203" s="2">
        <v>0</v>
      </c>
      <c r="W203" s="2">
        <v>0</v>
      </c>
      <c r="X203" s="2">
        <v>0</v>
      </c>
      <c r="Y203" s="2">
        <v>0</v>
      </c>
      <c r="Z203" s="32">
        <f t="shared" si="19"/>
        <v>17.946000000000002</v>
      </c>
      <c r="AA203" s="2">
        <v>0</v>
      </c>
      <c r="AB203" s="2">
        <v>0</v>
      </c>
      <c r="AC203" s="2">
        <v>0</v>
      </c>
      <c r="AD203" s="2">
        <v>0</v>
      </c>
      <c r="AE203" s="2">
        <v>0</v>
      </c>
      <c r="AF203" s="2">
        <v>0</v>
      </c>
      <c r="AG203" s="2">
        <v>0</v>
      </c>
      <c r="AH203" s="2">
        <v>0</v>
      </c>
      <c r="AI203" s="2">
        <v>0</v>
      </c>
      <c r="AJ203" s="2">
        <v>0</v>
      </c>
      <c r="AK203" s="2">
        <v>0</v>
      </c>
      <c r="AL203" s="2">
        <v>27.916</v>
      </c>
      <c r="AM203" s="3">
        <f t="shared" si="20"/>
        <v>27.916</v>
      </c>
      <c r="AN203" s="2">
        <v>0</v>
      </c>
      <c r="AO203" s="2">
        <v>0</v>
      </c>
      <c r="AP203" s="2">
        <v>0</v>
      </c>
      <c r="AQ203" s="2">
        <v>0</v>
      </c>
      <c r="AR203" s="2">
        <v>0</v>
      </c>
      <c r="AS203" s="2">
        <v>0</v>
      </c>
      <c r="AT203" s="2">
        <v>0</v>
      </c>
      <c r="AU203" s="2">
        <v>0</v>
      </c>
      <c r="AV203" s="2">
        <v>0</v>
      </c>
      <c r="AW203" s="2">
        <v>0</v>
      </c>
      <c r="AX203" s="2">
        <v>0</v>
      </c>
      <c r="AY203" s="2">
        <v>99.700999999999993</v>
      </c>
      <c r="AZ203" s="3">
        <f t="shared" si="21"/>
        <v>99.700999999999993</v>
      </c>
      <c r="BA203" s="2">
        <v>0</v>
      </c>
      <c r="BB203" s="2">
        <v>0</v>
      </c>
      <c r="BC203" s="2">
        <v>0</v>
      </c>
      <c r="BD203" s="2">
        <v>0</v>
      </c>
      <c r="BE203" s="2">
        <v>0</v>
      </c>
      <c r="BF203" s="2">
        <v>0</v>
      </c>
      <c r="BG203" s="2">
        <v>0</v>
      </c>
      <c r="BH203" s="2">
        <v>0</v>
      </c>
      <c r="BI203" s="2">
        <v>0</v>
      </c>
      <c r="BJ203" s="2">
        <v>0</v>
      </c>
      <c r="BK203" s="2">
        <v>31.904</v>
      </c>
      <c r="BL203" s="2">
        <v>0</v>
      </c>
      <c r="BM203" s="3">
        <f t="shared" si="22"/>
        <v>31.904</v>
      </c>
      <c r="BN203" s="2">
        <v>0</v>
      </c>
      <c r="BO203" s="2">
        <v>0</v>
      </c>
      <c r="BP203" s="2">
        <v>0</v>
      </c>
      <c r="BQ203" s="2">
        <v>0</v>
      </c>
      <c r="BR203" s="2">
        <v>0</v>
      </c>
      <c r="BS203" s="2">
        <v>0</v>
      </c>
      <c r="BT203" s="2">
        <v>0</v>
      </c>
      <c r="BU203" s="2">
        <v>0</v>
      </c>
      <c r="BV203" s="2">
        <v>0</v>
      </c>
      <c r="BW203" s="2">
        <v>0</v>
      </c>
      <c r="BX203" s="2">
        <v>0</v>
      </c>
      <c r="BY203" s="2">
        <v>21.934000000000001</v>
      </c>
      <c r="BZ203" s="3">
        <f t="shared" si="23"/>
        <v>21.934000000000001</v>
      </c>
      <c r="CA203" s="30">
        <f t="shared" si="24"/>
        <v>199.40099999999998</v>
      </c>
    </row>
    <row r="204" spans="1:79" s="4" customFormat="1" ht="12.95" customHeight="1" x14ac:dyDescent="0.2">
      <c r="A204" s="5" t="s">
        <v>24</v>
      </c>
      <c r="B204" s="9" t="s">
        <v>14</v>
      </c>
      <c r="C204" s="5" t="s">
        <v>272</v>
      </c>
      <c r="D204" s="8" t="s">
        <v>982</v>
      </c>
      <c r="E204" s="8" t="s">
        <v>272</v>
      </c>
      <c r="F204" s="8" t="s">
        <v>982</v>
      </c>
      <c r="G204" s="5" t="s">
        <v>23</v>
      </c>
      <c r="H204" s="11" t="s">
        <v>533</v>
      </c>
      <c r="I204" s="11"/>
      <c r="J204" s="6" t="s">
        <v>724</v>
      </c>
      <c r="K204" s="6" t="s">
        <v>724</v>
      </c>
      <c r="L204" s="6" t="s">
        <v>715</v>
      </c>
      <c r="M204" s="33"/>
      <c r="N204" s="7">
        <v>0</v>
      </c>
      <c r="O204" s="2">
        <v>0</v>
      </c>
      <c r="P204" s="2">
        <v>0</v>
      </c>
      <c r="Q204" s="2">
        <v>16.963000000000001</v>
      </c>
      <c r="R204" s="2">
        <v>0</v>
      </c>
      <c r="S204" s="2">
        <v>0</v>
      </c>
      <c r="T204" s="2">
        <v>0</v>
      </c>
      <c r="U204" s="2">
        <v>0</v>
      </c>
      <c r="V204" s="2">
        <v>0</v>
      </c>
      <c r="W204" s="2">
        <v>0</v>
      </c>
      <c r="X204" s="2">
        <v>0</v>
      </c>
      <c r="Y204" s="2">
        <v>0</v>
      </c>
      <c r="Z204" s="32">
        <f t="shared" si="19"/>
        <v>16.963000000000001</v>
      </c>
      <c r="AA204" s="2">
        <v>0</v>
      </c>
      <c r="AB204" s="2">
        <v>0</v>
      </c>
      <c r="AC204" s="2">
        <v>0</v>
      </c>
      <c r="AD204" s="2">
        <v>0</v>
      </c>
      <c r="AE204" s="2">
        <v>0</v>
      </c>
      <c r="AF204" s="2">
        <v>0</v>
      </c>
      <c r="AG204" s="2">
        <v>0</v>
      </c>
      <c r="AH204" s="2">
        <v>0</v>
      </c>
      <c r="AI204" s="2">
        <v>0</v>
      </c>
      <c r="AJ204" s="2">
        <v>0</v>
      </c>
      <c r="AK204" s="2">
        <v>0</v>
      </c>
      <c r="AL204" s="2">
        <v>26.387</v>
      </c>
      <c r="AM204" s="3">
        <f t="shared" si="20"/>
        <v>26.387</v>
      </c>
      <c r="AN204" s="2">
        <v>0</v>
      </c>
      <c r="AO204" s="2">
        <v>0</v>
      </c>
      <c r="AP204" s="2">
        <v>0</v>
      </c>
      <c r="AQ204" s="2">
        <v>0</v>
      </c>
      <c r="AR204" s="2">
        <v>0</v>
      </c>
      <c r="AS204" s="2">
        <v>0</v>
      </c>
      <c r="AT204" s="2">
        <v>0</v>
      </c>
      <c r="AU204" s="2">
        <v>0</v>
      </c>
      <c r="AV204" s="2">
        <v>0</v>
      </c>
      <c r="AW204" s="2">
        <v>0</v>
      </c>
      <c r="AX204" s="2">
        <v>0</v>
      </c>
      <c r="AY204" s="2">
        <v>94.238</v>
      </c>
      <c r="AZ204" s="3">
        <f t="shared" si="21"/>
        <v>94.238</v>
      </c>
      <c r="BA204" s="2">
        <v>0</v>
      </c>
      <c r="BB204" s="2">
        <v>0</v>
      </c>
      <c r="BC204" s="2">
        <v>0</v>
      </c>
      <c r="BD204" s="2">
        <v>0</v>
      </c>
      <c r="BE204" s="2">
        <v>0</v>
      </c>
      <c r="BF204" s="2">
        <v>0</v>
      </c>
      <c r="BG204" s="2">
        <v>0</v>
      </c>
      <c r="BH204" s="2">
        <v>0</v>
      </c>
      <c r="BI204" s="2">
        <v>0</v>
      </c>
      <c r="BJ204" s="2">
        <v>0</v>
      </c>
      <c r="BK204" s="2">
        <v>30.155999999999999</v>
      </c>
      <c r="BL204" s="2">
        <v>0</v>
      </c>
      <c r="BM204" s="3">
        <f t="shared" si="22"/>
        <v>30.155999999999999</v>
      </c>
      <c r="BN204" s="2">
        <v>0</v>
      </c>
      <c r="BO204" s="2">
        <v>0</v>
      </c>
      <c r="BP204" s="2">
        <v>0</v>
      </c>
      <c r="BQ204" s="2">
        <v>0</v>
      </c>
      <c r="BR204" s="2">
        <v>0</v>
      </c>
      <c r="BS204" s="2">
        <v>0</v>
      </c>
      <c r="BT204" s="2">
        <v>0</v>
      </c>
      <c r="BU204" s="2">
        <v>0</v>
      </c>
      <c r="BV204" s="2">
        <v>0</v>
      </c>
      <c r="BW204" s="2">
        <v>0</v>
      </c>
      <c r="BX204" s="2">
        <v>0</v>
      </c>
      <c r="BY204" s="2">
        <v>20.731999999999999</v>
      </c>
      <c r="BZ204" s="3">
        <f t="shared" si="23"/>
        <v>20.731999999999999</v>
      </c>
      <c r="CA204" s="30">
        <f t="shared" si="24"/>
        <v>188.476</v>
      </c>
    </row>
    <row r="205" spans="1:79" s="4" customFormat="1" ht="12.95" customHeight="1" x14ac:dyDescent="0.2">
      <c r="A205" s="5" t="s">
        <v>24</v>
      </c>
      <c r="B205" s="9" t="s">
        <v>14</v>
      </c>
      <c r="C205" s="5" t="s">
        <v>272</v>
      </c>
      <c r="D205" s="8" t="s">
        <v>982</v>
      </c>
      <c r="E205" s="8" t="s">
        <v>272</v>
      </c>
      <c r="F205" s="8" t="s">
        <v>982</v>
      </c>
      <c r="G205" s="5" t="s">
        <v>23</v>
      </c>
      <c r="H205" s="11" t="s">
        <v>533</v>
      </c>
      <c r="I205" s="11"/>
      <c r="J205" s="6" t="s">
        <v>732</v>
      </c>
      <c r="K205" s="6" t="s">
        <v>733</v>
      </c>
      <c r="L205" s="6" t="s">
        <v>715</v>
      </c>
      <c r="M205" s="33"/>
      <c r="N205" s="7">
        <v>0</v>
      </c>
      <c r="O205" s="2">
        <v>0</v>
      </c>
      <c r="P205" s="2">
        <v>0</v>
      </c>
      <c r="Q205" s="2">
        <v>0</v>
      </c>
      <c r="R205" s="2">
        <v>0</v>
      </c>
      <c r="S205" s="2">
        <v>8.4369999999999994</v>
      </c>
      <c r="T205" s="2">
        <v>0</v>
      </c>
      <c r="U205" s="2">
        <v>0</v>
      </c>
      <c r="V205" s="2">
        <v>0</v>
      </c>
      <c r="W205" s="2">
        <v>0</v>
      </c>
      <c r="X205" s="2">
        <v>0</v>
      </c>
      <c r="Y205" s="2">
        <v>0</v>
      </c>
      <c r="Z205" s="32">
        <f t="shared" si="19"/>
        <v>8.4369999999999994</v>
      </c>
      <c r="AA205" s="2">
        <v>0</v>
      </c>
      <c r="AB205" s="2">
        <v>0</v>
      </c>
      <c r="AC205" s="2">
        <v>0</v>
      </c>
      <c r="AD205" s="2">
        <v>0</v>
      </c>
      <c r="AE205" s="2">
        <v>0</v>
      </c>
      <c r="AF205" s="2">
        <v>0</v>
      </c>
      <c r="AG205" s="2">
        <v>0</v>
      </c>
      <c r="AH205" s="2">
        <v>0</v>
      </c>
      <c r="AI205" s="2">
        <v>0</v>
      </c>
      <c r="AJ205" s="2">
        <v>0</v>
      </c>
      <c r="AK205" s="2">
        <v>0</v>
      </c>
      <c r="AL205" s="2">
        <v>13.124000000000001</v>
      </c>
      <c r="AM205" s="3">
        <f t="shared" si="20"/>
        <v>13.124000000000001</v>
      </c>
      <c r="AN205" s="2">
        <v>0</v>
      </c>
      <c r="AO205" s="2">
        <v>0</v>
      </c>
      <c r="AP205" s="2">
        <v>0</v>
      </c>
      <c r="AQ205" s="2">
        <v>0</v>
      </c>
      <c r="AR205" s="2">
        <v>0</v>
      </c>
      <c r="AS205" s="2">
        <v>0</v>
      </c>
      <c r="AT205" s="2">
        <v>0</v>
      </c>
      <c r="AU205" s="2">
        <v>0</v>
      </c>
      <c r="AV205" s="2">
        <v>0</v>
      </c>
      <c r="AW205" s="2">
        <v>0</v>
      </c>
      <c r="AX205" s="2">
        <v>0</v>
      </c>
      <c r="AY205" s="2">
        <v>46.87</v>
      </c>
      <c r="AZ205" s="3">
        <f t="shared" si="21"/>
        <v>46.87</v>
      </c>
      <c r="BA205" s="2">
        <v>0</v>
      </c>
      <c r="BB205" s="2">
        <v>0</v>
      </c>
      <c r="BC205" s="2">
        <v>0</v>
      </c>
      <c r="BD205" s="2">
        <v>0</v>
      </c>
      <c r="BE205" s="2">
        <v>0</v>
      </c>
      <c r="BF205" s="2">
        <v>0</v>
      </c>
      <c r="BG205" s="2">
        <v>0</v>
      </c>
      <c r="BH205" s="2">
        <v>0</v>
      </c>
      <c r="BI205" s="2">
        <v>0</v>
      </c>
      <c r="BJ205" s="2">
        <v>0</v>
      </c>
      <c r="BK205" s="2">
        <v>14.997999999999999</v>
      </c>
      <c r="BL205" s="2">
        <v>0</v>
      </c>
      <c r="BM205" s="3">
        <f t="shared" si="22"/>
        <v>14.997999999999999</v>
      </c>
      <c r="BN205" s="2">
        <v>0</v>
      </c>
      <c r="BO205" s="2">
        <v>0</v>
      </c>
      <c r="BP205" s="2">
        <v>0</v>
      </c>
      <c r="BQ205" s="2">
        <v>0</v>
      </c>
      <c r="BR205" s="2">
        <v>0</v>
      </c>
      <c r="BS205" s="2">
        <v>0</v>
      </c>
      <c r="BT205" s="2">
        <v>0</v>
      </c>
      <c r="BU205" s="2">
        <v>0</v>
      </c>
      <c r="BV205" s="2">
        <v>0</v>
      </c>
      <c r="BW205" s="2">
        <v>0</v>
      </c>
      <c r="BX205" s="2">
        <v>0</v>
      </c>
      <c r="BY205" s="2">
        <v>10.311</v>
      </c>
      <c r="BZ205" s="3">
        <f t="shared" si="23"/>
        <v>10.311</v>
      </c>
      <c r="CA205" s="30">
        <f t="shared" si="24"/>
        <v>93.74</v>
      </c>
    </row>
    <row r="206" spans="1:79" s="4" customFormat="1" ht="12.95" customHeight="1" x14ac:dyDescent="0.2">
      <c r="A206" s="5" t="s">
        <v>24</v>
      </c>
      <c r="B206" s="9" t="s">
        <v>14</v>
      </c>
      <c r="C206" s="5" t="s">
        <v>272</v>
      </c>
      <c r="D206" s="8" t="s">
        <v>982</v>
      </c>
      <c r="E206" s="8" t="s">
        <v>272</v>
      </c>
      <c r="F206" s="8" t="s">
        <v>982</v>
      </c>
      <c r="G206" s="5" t="s">
        <v>23</v>
      </c>
      <c r="H206" s="11" t="s">
        <v>533</v>
      </c>
      <c r="I206" s="11"/>
      <c r="J206" s="6" t="s">
        <v>710</v>
      </c>
      <c r="K206" s="6" t="s">
        <v>711</v>
      </c>
      <c r="L206" s="6" t="s">
        <v>712</v>
      </c>
      <c r="M206" s="33"/>
      <c r="N206" s="7">
        <v>0</v>
      </c>
      <c r="O206" s="2">
        <v>0</v>
      </c>
      <c r="P206" s="2">
        <v>0</v>
      </c>
      <c r="Q206" s="2">
        <v>0.9</v>
      </c>
      <c r="R206" s="2">
        <v>0</v>
      </c>
      <c r="S206" s="2">
        <v>0</v>
      </c>
      <c r="T206" s="2">
        <v>0</v>
      </c>
      <c r="U206" s="2">
        <v>0</v>
      </c>
      <c r="V206" s="2">
        <v>0</v>
      </c>
      <c r="W206" s="2">
        <v>0</v>
      </c>
      <c r="X206" s="2">
        <v>0</v>
      </c>
      <c r="Y206" s="2">
        <v>0</v>
      </c>
      <c r="Z206" s="32">
        <f t="shared" si="19"/>
        <v>0.9</v>
      </c>
      <c r="AA206" s="2">
        <v>0</v>
      </c>
      <c r="AB206" s="2">
        <v>0</v>
      </c>
      <c r="AC206" s="2">
        <v>0</v>
      </c>
      <c r="AD206" s="2">
        <v>0</v>
      </c>
      <c r="AE206" s="2">
        <v>0</v>
      </c>
      <c r="AF206" s="2">
        <v>0</v>
      </c>
      <c r="AG206" s="2">
        <v>0</v>
      </c>
      <c r="AH206" s="2">
        <v>0</v>
      </c>
      <c r="AI206" s="2">
        <v>0</v>
      </c>
      <c r="AJ206" s="2">
        <v>0</v>
      </c>
      <c r="AK206" s="2">
        <v>0</v>
      </c>
      <c r="AL206" s="2">
        <v>1.4</v>
      </c>
      <c r="AM206" s="3">
        <f t="shared" si="20"/>
        <v>1.4</v>
      </c>
      <c r="AN206" s="2">
        <v>0</v>
      </c>
      <c r="AO206" s="2">
        <v>0</v>
      </c>
      <c r="AP206" s="2">
        <v>0</v>
      </c>
      <c r="AQ206" s="2">
        <v>0</v>
      </c>
      <c r="AR206" s="2">
        <v>0</v>
      </c>
      <c r="AS206" s="2">
        <v>0</v>
      </c>
      <c r="AT206" s="2">
        <v>0</v>
      </c>
      <c r="AU206" s="2">
        <v>0</v>
      </c>
      <c r="AV206" s="2">
        <v>0</v>
      </c>
      <c r="AW206" s="2">
        <v>0</v>
      </c>
      <c r="AX206" s="2">
        <v>0</v>
      </c>
      <c r="AY206" s="2">
        <v>5</v>
      </c>
      <c r="AZ206" s="3">
        <f t="shared" si="21"/>
        <v>5</v>
      </c>
      <c r="BA206" s="2">
        <v>0</v>
      </c>
      <c r="BB206" s="2">
        <v>0</v>
      </c>
      <c r="BC206" s="2">
        <v>0</v>
      </c>
      <c r="BD206" s="2">
        <v>0</v>
      </c>
      <c r="BE206" s="2">
        <v>0</v>
      </c>
      <c r="BF206" s="2">
        <v>0</v>
      </c>
      <c r="BG206" s="2">
        <v>0</v>
      </c>
      <c r="BH206" s="2">
        <v>0</v>
      </c>
      <c r="BI206" s="2">
        <v>0</v>
      </c>
      <c r="BJ206" s="2">
        <v>0</v>
      </c>
      <c r="BK206" s="2">
        <v>1.6</v>
      </c>
      <c r="BL206" s="2">
        <v>0</v>
      </c>
      <c r="BM206" s="3">
        <f t="shared" si="22"/>
        <v>1.6</v>
      </c>
      <c r="BN206" s="2">
        <v>0</v>
      </c>
      <c r="BO206" s="2">
        <v>0</v>
      </c>
      <c r="BP206" s="2">
        <v>0</v>
      </c>
      <c r="BQ206" s="2">
        <v>0</v>
      </c>
      <c r="BR206" s="2">
        <v>0</v>
      </c>
      <c r="BS206" s="2">
        <v>0</v>
      </c>
      <c r="BT206" s="2">
        <v>0</v>
      </c>
      <c r="BU206" s="2">
        <v>0</v>
      </c>
      <c r="BV206" s="2">
        <v>0</v>
      </c>
      <c r="BW206" s="2">
        <v>0</v>
      </c>
      <c r="BX206" s="2">
        <v>0</v>
      </c>
      <c r="BY206" s="2">
        <v>1.1000000000000001</v>
      </c>
      <c r="BZ206" s="3">
        <f t="shared" si="23"/>
        <v>1.1000000000000001</v>
      </c>
      <c r="CA206" s="30">
        <f t="shared" si="24"/>
        <v>10</v>
      </c>
    </row>
    <row r="207" spans="1:79" s="4" customFormat="1" ht="12.95" customHeight="1" x14ac:dyDescent="0.2">
      <c r="A207" s="5" t="s">
        <v>24</v>
      </c>
      <c r="B207" s="9" t="s">
        <v>14</v>
      </c>
      <c r="C207" s="5" t="s">
        <v>272</v>
      </c>
      <c r="D207" s="8" t="s">
        <v>982</v>
      </c>
      <c r="E207" s="8" t="s">
        <v>272</v>
      </c>
      <c r="F207" s="8" t="s">
        <v>982</v>
      </c>
      <c r="G207" s="5" t="s">
        <v>23</v>
      </c>
      <c r="H207" s="11" t="s">
        <v>533</v>
      </c>
      <c r="I207" s="11"/>
      <c r="J207" s="6" t="s">
        <v>721</v>
      </c>
      <c r="K207" s="6" t="s">
        <v>722</v>
      </c>
      <c r="L207" s="6" t="s">
        <v>723</v>
      </c>
      <c r="M207" s="33"/>
      <c r="N207" s="7">
        <v>0</v>
      </c>
      <c r="O207" s="2">
        <v>0</v>
      </c>
      <c r="P207" s="2">
        <v>0</v>
      </c>
      <c r="Q207" s="2">
        <v>0.46800000000000003</v>
      </c>
      <c r="R207" s="2">
        <v>0</v>
      </c>
      <c r="S207" s="2">
        <v>0</v>
      </c>
      <c r="T207" s="2">
        <v>0</v>
      </c>
      <c r="U207" s="2">
        <v>0</v>
      </c>
      <c r="V207" s="2">
        <v>0</v>
      </c>
      <c r="W207" s="2">
        <v>0</v>
      </c>
      <c r="X207" s="2">
        <v>0</v>
      </c>
      <c r="Y207" s="2">
        <v>0</v>
      </c>
      <c r="Z207" s="32">
        <f t="shared" si="19"/>
        <v>0.46800000000000003</v>
      </c>
      <c r="AA207" s="2">
        <v>0</v>
      </c>
      <c r="AB207" s="2">
        <v>0</v>
      </c>
      <c r="AC207" s="2">
        <v>0</v>
      </c>
      <c r="AD207" s="2">
        <v>0</v>
      </c>
      <c r="AE207" s="2">
        <v>0</v>
      </c>
      <c r="AF207" s="2">
        <v>0</v>
      </c>
      <c r="AG207" s="2">
        <v>0</v>
      </c>
      <c r="AH207" s="2">
        <v>0</v>
      </c>
      <c r="AI207" s="2">
        <v>0</v>
      </c>
      <c r="AJ207" s="2">
        <v>0</v>
      </c>
      <c r="AK207" s="2">
        <v>0</v>
      </c>
      <c r="AL207" s="2">
        <v>0.72799999999999998</v>
      </c>
      <c r="AM207" s="3">
        <f t="shared" si="20"/>
        <v>0.72799999999999998</v>
      </c>
      <c r="AN207" s="2">
        <v>0</v>
      </c>
      <c r="AO207" s="2">
        <v>0</v>
      </c>
      <c r="AP207" s="2">
        <v>0</v>
      </c>
      <c r="AQ207" s="2">
        <v>0</v>
      </c>
      <c r="AR207" s="2">
        <v>0</v>
      </c>
      <c r="AS207" s="2">
        <v>0</v>
      </c>
      <c r="AT207" s="2">
        <v>0</v>
      </c>
      <c r="AU207" s="2">
        <v>0</v>
      </c>
      <c r="AV207" s="2">
        <v>0</v>
      </c>
      <c r="AW207" s="2">
        <v>0</v>
      </c>
      <c r="AX207" s="2">
        <v>0</v>
      </c>
      <c r="AY207" s="2">
        <v>2.6</v>
      </c>
      <c r="AZ207" s="3">
        <f t="shared" si="21"/>
        <v>2.6</v>
      </c>
      <c r="BA207" s="2">
        <v>0</v>
      </c>
      <c r="BB207" s="2">
        <v>0</v>
      </c>
      <c r="BC207" s="2">
        <v>0</v>
      </c>
      <c r="BD207" s="2">
        <v>0</v>
      </c>
      <c r="BE207" s="2">
        <v>0</v>
      </c>
      <c r="BF207" s="2">
        <v>0</v>
      </c>
      <c r="BG207" s="2">
        <v>0</v>
      </c>
      <c r="BH207" s="2">
        <v>0</v>
      </c>
      <c r="BI207" s="2">
        <v>0</v>
      </c>
      <c r="BJ207" s="2">
        <v>0</v>
      </c>
      <c r="BK207" s="2">
        <v>0.83199999999999996</v>
      </c>
      <c r="BL207" s="2">
        <v>0</v>
      </c>
      <c r="BM207" s="3">
        <f t="shared" si="22"/>
        <v>0.83199999999999996</v>
      </c>
      <c r="BN207" s="2">
        <v>0</v>
      </c>
      <c r="BO207" s="2">
        <v>0</v>
      </c>
      <c r="BP207" s="2">
        <v>0</v>
      </c>
      <c r="BQ207" s="2">
        <v>0</v>
      </c>
      <c r="BR207" s="2">
        <v>0</v>
      </c>
      <c r="BS207" s="2">
        <v>0</v>
      </c>
      <c r="BT207" s="2">
        <v>0</v>
      </c>
      <c r="BU207" s="2">
        <v>0</v>
      </c>
      <c r="BV207" s="2">
        <v>0</v>
      </c>
      <c r="BW207" s="2">
        <v>0</v>
      </c>
      <c r="BX207" s="2">
        <v>0</v>
      </c>
      <c r="BY207" s="2">
        <v>0.57199999999999995</v>
      </c>
      <c r="BZ207" s="3">
        <f t="shared" si="23"/>
        <v>0.57199999999999995</v>
      </c>
      <c r="CA207" s="30">
        <f t="shared" si="24"/>
        <v>5.1999999999999993</v>
      </c>
    </row>
    <row r="208" spans="1:79" s="4" customFormat="1" ht="12.95" customHeight="1" x14ac:dyDescent="0.2">
      <c r="A208" s="5" t="s">
        <v>24</v>
      </c>
      <c r="B208" s="9" t="s">
        <v>15</v>
      </c>
      <c r="C208" s="5" t="s">
        <v>978</v>
      </c>
      <c r="D208" s="8" t="s">
        <v>983</v>
      </c>
      <c r="E208" s="8" t="s">
        <v>978</v>
      </c>
      <c r="F208" s="8" t="s">
        <v>983</v>
      </c>
      <c r="G208" s="5" t="s">
        <v>23</v>
      </c>
      <c r="H208" s="11" t="s">
        <v>691</v>
      </c>
      <c r="I208" s="11"/>
      <c r="J208" s="6" t="s">
        <v>690</v>
      </c>
      <c r="K208" s="6" t="s">
        <v>276</v>
      </c>
      <c r="L208" s="6" t="s">
        <v>277</v>
      </c>
      <c r="M208" s="33"/>
      <c r="N208" s="7">
        <v>0</v>
      </c>
      <c r="O208" s="2">
        <v>0</v>
      </c>
      <c r="P208" s="2">
        <v>0</v>
      </c>
      <c r="Q208" s="2">
        <v>0</v>
      </c>
      <c r="R208" s="2">
        <v>0</v>
      </c>
      <c r="S208" s="2">
        <v>0</v>
      </c>
      <c r="T208" s="2">
        <v>0</v>
      </c>
      <c r="U208" s="2">
        <v>4184</v>
      </c>
      <c r="V208" s="2">
        <v>0</v>
      </c>
      <c r="W208" s="2">
        <v>0</v>
      </c>
      <c r="X208" s="2">
        <v>0</v>
      </c>
      <c r="Y208" s="2">
        <v>0</v>
      </c>
      <c r="Z208" s="32">
        <f t="shared" si="19"/>
        <v>4184</v>
      </c>
      <c r="AA208" s="2">
        <v>0</v>
      </c>
      <c r="AB208" s="2">
        <v>0</v>
      </c>
      <c r="AC208" s="2">
        <v>50</v>
      </c>
      <c r="AD208" s="2">
        <v>0</v>
      </c>
      <c r="AE208" s="2">
        <v>0</v>
      </c>
      <c r="AF208" s="2">
        <v>0</v>
      </c>
      <c r="AG208" s="2">
        <v>50</v>
      </c>
      <c r="AH208" s="2">
        <v>0</v>
      </c>
      <c r="AI208" s="2">
        <v>0</v>
      </c>
      <c r="AJ208" s="2">
        <v>50</v>
      </c>
      <c r="AK208" s="2">
        <v>0</v>
      </c>
      <c r="AL208" s="2">
        <v>100</v>
      </c>
      <c r="AM208" s="3">
        <f t="shared" si="20"/>
        <v>250</v>
      </c>
      <c r="AN208" s="2">
        <v>0</v>
      </c>
      <c r="AO208" s="2">
        <v>0</v>
      </c>
      <c r="AP208" s="2">
        <v>0</v>
      </c>
      <c r="AQ208" s="2">
        <v>0</v>
      </c>
      <c r="AR208" s="2">
        <v>0</v>
      </c>
      <c r="AS208" s="2">
        <v>0</v>
      </c>
      <c r="AT208" s="2">
        <v>0</v>
      </c>
      <c r="AU208" s="2">
        <v>0</v>
      </c>
      <c r="AV208" s="2">
        <v>0</v>
      </c>
      <c r="AW208" s="2">
        <v>0</v>
      </c>
      <c r="AX208" s="2">
        <v>2660</v>
      </c>
      <c r="AY208" s="2">
        <v>0</v>
      </c>
      <c r="AZ208" s="3">
        <f t="shared" si="21"/>
        <v>2660</v>
      </c>
      <c r="BA208" s="2">
        <v>0</v>
      </c>
      <c r="BB208" s="2">
        <v>0</v>
      </c>
      <c r="BC208" s="2">
        <v>0</v>
      </c>
      <c r="BD208" s="2">
        <v>0</v>
      </c>
      <c r="BE208" s="2">
        <v>0</v>
      </c>
      <c r="BF208" s="2">
        <v>0</v>
      </c>
      <c r="BG208" s="2">
        <v>0</v>
      </c>
      <c r="BH208" s="2">
        <v>250</v>
      </c>
      <c r="BI208" s="2">
        <v>0</v>
      </c>
      <c r="BJ208" s="2">
        <v>0</v>
      </c>
      <c r="BK208" s="2">
        <v>0</v>
      </c>
      <c r="BL208" s="2">
        <v>0</v>
      </c>
      <c r="BM208" s="3">
        <f t="shared" si="22"/>
        <v>250</v>
      </c>
      <c r="BN208" s="2">
        <v>0</v>
      </c>
      <c r="BO208" s="2">
        <v>0</v>
      </c>
      <c r="BP208" s="2">
        <v>0</v>
      </c>
      <c r="BQ208" s="2">
        <v>0</v>
      </c>
      <c r="BR208" s="2">
        <v>0</v>
      </c>
      <c r="BS208" s="2">
        <v>0</v>
      </c>
      <c r="BT208" s="2">
        <v>0</v>
      </c>
      <c r="BU208" s="2">
        <v>2660</v>
      </c>
      <c r="BV208" s="2">
        <v>0</v>
      </c>
      <c r="BW208" s="2">
        <v>0</v>
      </c>
      <c r="BX208" s="2">
        <v>0</v>
      </c>
      <c r="BY208" s="2">
        <v>0</v>
      </c>
      <c r="BZ208" s="3">
        <f t="shared" si="23"/>
        <v>2660</v>
      </c>
      <c r="CA208" s="30">
        <f t="shared" si="24"/>
        <v>10004</v>
      </c>
    </row>
    <row r="209" spans="1:79" s="4" customFormat="1" ht="12.95" customHeight="1" x14ac:dyDescent="0.2">
      <c r="A209" s="5" t="s">
        <v>24</v>
      </c>
      <c r="B209" s="9" t="s">
        <v>15</v>
      </c>
      <c r="C209" s="5" t="s">
        <v>480</v>
      </c>
      <c r="D209" s="8" t="s">
        <v>485</v>
      </c>
      <c r="E209" s="8" t="s">
        <v>480</v>
      </c>
      <c r="F209" s="8" t="s">
        <v>485</v>
      </c>
      <c r="G209" s="5" t="s">
        <v>29</v>
      </c>
      <c r="H209" s="11" t="s">
        <v>533</v>
      </c>
      <c r="I209" s="11"/>
      <c r="J209" s="6" t="s">
        <v>486</v>
      </c>
      <c r="K209" s="6" t="s">
        <v>487</v>
      </c>
      <c r="L209" s="6" t="s">
        <v>488</v>
      </c>
      <c r="M209" s="33"/>
      <c r="N209" s="7">
        <v>0</v>
      </c>
      <c r="O209" s="2">
        <v>0</v>
      </c>
      <c r="P209" s="2">
        <v>0</v>
      </c>
      <c r="Q209" s="2">
        <v>0</v>
      </c>
      <c r="R209" s="2">
        <v>0</v>
      </c>
      <c r="S209" s="2">
        <v>0</v>
      </c>
      <c r="T209" s="2">
        <v>0</v>
      </c>
      <c r="U209" s="2">
        <v>0</v>
      </c>
      <c r="V209" s="2">
        <v>0</v>
      </c>
      <c r="W209" s="2">
        <v>0</v>
      </c>
      <c r="X209" s="2">
        <v>0</v>
      </c>
      <c r="Y209" s="2">
        <v>0</v>
      </c>
      <c r="Z209" s="32">
        <f t="shared" si="19"/>
        <v>0</v>
      </c>
      <c r="AA209" s="2">
        <v>0</v>
      </c>
      <c r="AB209" s="2">
        <v>0</v>
      </c>
      <c r="AC209" s="2">
        <v>0</v>
      </c>
      <c r="AD209" s="2">
        <v>10000</v>
      </c>
      <c r="AE209" s="2">
        <v>0</v>
      </c>
      <c r="AF209" s="2">
        <v>0</v>
      </c>
      <c r="AG209" s="2">
        <v>0</v>
      </c>
      <c r="AH209" s="2">
        <v>0</v>
      </c>
      <c r="AI209" s="2">
        <v>0</v>
      </c>
      <c r="AJ209" s="2">
        <v>0</v>
      </c>
      <c r="AK209" s="2">
        <v>0</v>
      </c>
      <c r="AL209" s="2">
        <v>0</v>
      </c>
      <c r="AM209" s="3">
        <f t="shared" si="20"/>
        <v>10000</v>
      </c>
      <c r="AN209" s="2">
        <v>0</v>
      </c>
      <c r="AO209" s="2">
        <v>0</v>
      </c>
      <c r="AP209" s="2">
        <v>0</v>
      </c>
      <c r="AQ209" s="2">
        <v>0</v>
      </c>
      <c r="AR209" s="2">
        <v>0</v>
      </c>
      <c r="AS209" s="2">
        <v>0</v>
      </c>
      <c r="AT209" s="2">
        <v>0</v>
      </c>
      <c r="AU209" s="2">
        <v>0</v>
      </c>
      <c r="AV209" s="2">
        <v>0</v>
      </c>
      <c r="AW209" s="2">
        <v>0</v>
      </c>
      <c r="AX209" s="2">
        <v>0</v>
      </c>
      <c r="AY209" s="2">
        <v>0</v>
      </c>
      <c r="AZ209" s="3">
        <f t="shared" si="21"/>
        <v>0</v>
      </c>
      <c r="BA209" s="2">
        <v>0</v>
      </c>
      <c r="BB209" s="2">
        <v>0</v>
      </c>
      <c r="BC209" s="2">
        <v>0</v>
      </c>
      <c r="BD209" s="2">
        <v>0</v>
      </c>
      <c r="BE209" s="2">
        <v>0</v>
      </c>
      <c r="BF209" s="2">
        <v>0</v>
      </c>
      <c r="BG209" s="2">
        <v>0</v>
      </c>
      <c r="BH209" s="2">
        <v>0</v>
      </c>
      <c r="BI209" s="2">
        <v>0</v>
      </c>
      <c r="BJ209" s="2">
        <v>0</v>
      </c>
      <c r="BK209" s="2">
        <v>0</v>
      </c>
      <c r="BL209" s="2">
        <v>0</v>
      </c>
      <c r="BM209" s="3">
        <f t="shared" si="22"/>
        <v>0</v>
      </c>
      <c r="BN209" s="2">
        <v>0</v>
      </c>
      <c r="BO209" s="2">
        <v>0</v>
      </c>
      <c r="BP209" s="2">
        <v>0</v>
      </c>
      <c r="BQ209" s="2">
        <v>0</v>
      </c>
      <c r="BR209" s="2">
        <v>0</v>
      </c>
      <c r="BS209" s="2">
        <v>0</v>
      </c>
      <c r="BT209" s="2">
        <v>0</v>
      </c>
      <c r="BU209" s="2">
        <v>0</v>
      </c>
      <c r="BV209" s="2">
        <v>0</v>
      </c>
      <c r="BW209" s="2">
        <v>0</v>
      </c>
      <c r="BX209" s="2">
        <v>0</v>
      </c>
      <c r="BY209" s="2">
        <v>0</v>
      </c>
      <c r="BZ209" s="3">
        <f t="shared" si="23"/>
        <v>0</v>
      </c>
      <c r="CA209" s="30">
        <f t="shared" si="24"/>
        <v>10000</v>
      </c>
    </row>
    <row r="210" spans="1:79" s="4" customFormat="1" ht="12.95" customHeight="1" x14ac:dyDescent="0.2">
      <c r="A210" s="5" t="s">
        <v>24</v>
      </c>
      <c r="B210" s="9" t="s">
        <v>15</v>
      </c>
      <c r="C210" s="5" t="s">
        <v>480</v>
      </c>
      <c r="D210" s="8" t="s">
        <v>485</v>
      </c>
      <c r="E210" s="8" t="s">
        <v>480</v>
      </c>
      <c r="F210" s="8" t="s">
        <v>485</v>
      </c>
      <c r="G210" s="5" t="s">
        <v>29</v>
      </c>
      <c r="H210" s="11" t="s">
        <v>533</v>
      </c>
      <c r="I210" s="11"/>
      <c r="J210" s="6" t="s">
        <v>918</v>
      </c>
      <c r="K210" s="6" t="s">
        <v>487</v>
      </c>
      <c r="L210" s="6" t="s">
        <v>488</v>
      </c>
      <c r="M210" s="33"/>
      <c r="N210" s="7">
        <v>0</v>
      </c>
      <c r="O210" s="2">
        <v>0</v>
      </c>
      <c r="P210" s="2">
        <v>0</v>
      </c>
      <c r="Q210" s="2">
        <v>0</v>
      </c>
      <c r="R210" s="2">
        <v>0</v>
      </c>
      <c r="S210" s="2">
        <v>0</v>
      </c>
      <c r="T210" s="2">
        <v>0</v>
      </c>
      <c r="U210" s="2">
        <v>0</v>
      </c>
      <c r="V210" s="2">
        <v>0</v>
      </c>
      <c r="W210" s="2">
        <v>0</v>
      </c>
      <c r="X210" s="2">
        <v>0</v>
      </c>
      <c r="Y210" s="2">
        <v>0</v>
      </c>
      <c r="Z210" s="32">
        <f t="shared" si="19"/>
        <v>0</v>
      </c>
      <c r="AA210" s="2">
        <v>0</v>
      </c>
      <c r="AB210" s="2">
        <v>0</v>
      </c>
      <c r="AC210" s="2">
        <v>0</v>
      </c>
      <c r="AD210" s="2">
        <v>4000</v>
      </c>
      <c r="AE210" s="2">
        <v>0</v>
      </c>
      <c r="AF210" s="2">
        <v>0</v>
      </c>
      <c r="AG210" s="2">
        <v>0</v>
      </c>
      <c r="AH210" s="2">
        <v>0</v>
      </c>
      <c r="AI210" s="2">
        <v>0</v>
      </c>
      <c r="AJ210" s="2">
        <v>0</v>
      </c>
      <c r="AK210" s="2">
        <v>0</v>
      </c>
      <c r="AL210" s="2">
        <v>0</v>
      </c>
      <c r="AM210" s="3">
        <f t="shared" si="20"/>
        <v>4000</v>
      </c>
      <c r="AN210" s="2">
        <v>0</v>
      </c>
      <c r="AO210" s="2">
        <v>0</v>
      </c>
      <c r="AP210" s="2">
        <v>0</v>
      </c>
      <c r="AQ210" s="2">
        <v>0</v>
      </c>
      <c r="AR210" s="2">
        <v>0</v>
      </c>
      <c r="AS210" s="2">
        <v>0</v>
      </c>
      <c r="AT210" s="2">
        <v>0</v>
      </c>
      <c r="AU210" s="2">
        <v>0</v>
      </c>
      <c r="AV210" s="2">
        <v>0</v>
      </c>
      <c r="AW210" s="2">
        <v>0</v>
      </c>
      <c r="AX210" s="2">
        <v>0</v>
      </c>
      <c r="AY210" s="2">
        <v>0</v>
      </c>
      <c r="AZ210" s="3">
        <f t="shared" si="21"/>
        <v>0</v>
      </c>
      <c r="BA210" s="2">
        <v>0</v>
      </c>
      <c r="BB210" s="2">
        <v>0</v>
      </c>
      <c r="BC210" s="2">
        <v>0</v>
      </c>
      <c r="BD210" s="2">
        <v>0</v>
      </c>
      <c r="BE210" s="2">
        <v>0</v>
      </c>
      <c r="BF210" s="2">
        <v>0</v>
      </c>
      <c r="BG210" s="2">
        <v>0</v>
      </c>
      <c r="BH210" s="2">
        <v>0</v>
      </c>
      <c r="BI210" s="2">
        <v>0</v>
      </c>
      <c r="BJ210" s="2">
        <v>0</v>
      </c>
      <c r="BK210" s="2">
        <v>0</v>
      </c>
      <c r="BL210" s="2">
        <v>0</v>
      </c>
      <c r="BM210" s="3">
        <f t="shared" si="22"/>
        <v>0</v>
      </c>
      <c r="BN210" s="2">
        <v>0</v>
      </c>
      <c r="BO210" s="2">
        <v>0</v>
      </c>
      <c r="BP210" s="2">
        <v>0</v>
      </c>
      <c r="BQ210" s="2">
        <v>0</v>
      </c>
      <c r="BR210" s="2">
        <v>0</v>
      </c>
      <c r="BS210" s="2">
        <v>0</v>
      </c>
      <c r="BT210" s="2">
        <v>0</v>
      </c>
      <c r="BU210" s="2">
        <v>0</v>
      </c>
      <c r="BV210" s="2">
        <v>0</v>
      </c>
      <c r="BW210" s="2">
        <v>0</v>
      </c>
      <c r="BX210" s="2">
        <v>0</v>
      </c>
      <c r="BY210" s="2">
        <v>0</v>
      </c>
      <c r="BZ210" s="3">
        <f t="shared" si="23"/>
        <v>0</v>
      </c>
      <c r="CA210" s="30">
        <f t="shared" si="24"/>
        <v>4000</v>
      </c>
    </row>
    <row r="211" spans="1:79" s="4" customFormat="1" ht="12.95" customHeight="1" x14ac:dyDescent="0.2">
      <c r="A211" s="5" t="s">
        <v>24</v>
      </c>
      <c r="B211" s="9" t="s">
        <v>15</v>
      </c>
      <c r="C211" s="5" t="s">
        <v>480</v>
      </c>
      <c r="D211" s="8" t="s">
        <v>485</v>
      </c>
      <c r="E211" s="8" t="s">
        <v>480</v>
      </c>
      <c r="F211" s="8" t="s">
        <v>485</v>
      </c>
      <c r="G211" s="5" t="s">
        <v>29</v>
      </c>
      <c r="H211" s="11" t="s">
        <v>533</v>
      </c>
      <c r="I211" s="11"/>
      <c r="J211" s="6" t="s">
        <v>489</v>
      </c>
      <c r="K211" s="6" t="s">
        <v>487</v>
      </c>
      <c r="L211" s="6" t="s">
        <v>488</v>
      </c>
      <c r="M211" s="33"/>
      <c r="N211" s="7">
        <v>0</v>
      </c>
      <c r="O211" s="2">
        <v>0</v>
      </c>
      <c r="P211" s="2">
        <v>0</v>
      </c>
      <c r="Q211" s="2">
        <v>0</v>
      </c>
      <c r="R211" s="2">
        <v>0</v>
      </c>
      <c r="S211" s="2">
        <v>0</v>
      </c>
      <c r="T211" s="2">
        <v>0</v>
      </c>
      <c r="U211" s="2">
        <v>0</v>
      </c>
      <c r="V211" s="2">
        <v>0</v>
      </c>
      <c r="W211" s="2">
        <v>0</v>
      </c>
      <c r="X211" s="2">
        <v>0</v>
      </c>
      <c r="Y211" s="2">
        <v>0</v>
      </c>
      <c r="Z211" s="32">
        <f t="shared" si="19"/>
        <v>0</v>
      </c>
      <c r="AA211" s="2">
        <v>0</v>
      </c>
      <c r="AB211" s="2">
        <v>0</v>
      </c>
      <c r="AC211" s="2">
        <v>0</v>
      </c>
      <c r="AD211" s="2">
        <v>1000</v>
      </c>
      <c r="AE211" s="2">
        <v>0</v>
      </c>
      <c r="AF211" s="2">
        <v>0</v>
      </c>
      <c r="AG211" s="2">
        <v>0</v>
      </c>
      <c r="AH211" s="2">
        <v>0</v>
      </c>
      <c r="AI211" s="2">
        <v>0</v>
      </c>
      <c r="AJ211" s="2">
        <v>0</v>
      </c>
      <c r="AK211" s="2">
        <v>0</v>
      </c>
      <c r="AL211" s="2">
        <v>0</v>
      </c>
      <c r="AM211" s="3">
        <f t="shared" si="20"/>
        <v>1000</v>
      </c>
      <c r="AN211" s="2">
        <v>0</v>
      </c>
      <c r="AO211" s="2">
        <v>0</v>
      </c>
      <c r="AP211" s="2">
        <v>0</v>
      </c>
      <c r="AQ211" s="2">
        <v>0</v>
      </c>
      <c r="AR211" s="2">
        <v>0</v>
      </c>
      <c r="AS211" s="2">
        <v>0</v>
      </c>
      <c r="AT211" s="2">
        <v>0</v>
      </c>
      <c r="AU211" s="2">
        <v>0</v>
      </c>
      <c r="AV211" s="2">
        <v>0</v>
      </c>
      <c r="AW211" s="2">
        <v>0</v>
      </c>
      <c r="AX211" s="2">
        <v>0</v>
      </c>
      <c r="AY211" s="2">
        <v>0</v>
      </c>
      <c r="AZ211" s="3">
        <f t="shared" si="21"/>
        <v>0</v>
      </c>
      <c r="BA211" s="2">
        <v>0</v>
      </c>
      <c r="BB211" s="2">
        <v>0</v>
      </c>
      <c r="BC211" s="2">
        <v>0</v>
      </c>
      <c r="BD211" s="2">
        <v>0</v>
      </c>
      <c r="BE211" s="2">
        <v>0</v>
      </c>
      <c r="BF211" s="2">
        <v>0</v>
      </c>
      <c r="BG211" s="2">
        <v>0</v>
      </c>
      <c r="BH211" s="2">
        <v>0</v>
      </c>
      <c r="BI211" s="2">
        <v>0</v>
      </c>
      <c r="BJ211" s="2">
        <v>0</v>
      </c>
      <c r="BK211" s="2">
        <v>0</v>
      </c>
      <c r="BL211" s="2">
        <v>0</v>
      </c>
      <c r="BM211" s="3">
        <f t="shared" si="22"/>
        <v>0</v>
      </c>
      <c r="BN211" s="2">
        <v>0</v>
      </c>
      <c r="BO211" s="2">
        <v>0</v>
      </c>
      <c r="BP211" s="2">
        <v>0</v>
      </c>
      <c r="BQ211" s="2">
        <v>0</v>
      </c>
      <c r="BR211" s="2">
        <v>0</v>
      </c>
      <c r="BS211" s="2">
        <v>0</v>
      </c>
      <c r="BT211" s="2">
        <v>0</v>
      </c>
      <c r="BU211" s="2">
        <v>0</v>
      </c>
      <c r="BV211" s="2">
        <v>0</v>
      </c>
      <c r="BW211" s="2">
        <v>0</v>
      </c>
      <c r="BX211" s="2">
        <v>0</v>
      </c>
      <c r="BY211" s="2">
        <v>0</v>
      </c>
      <c r="BZ211" s="3">
        <f t="shared" si="23"/>
        <v>0</v>
      </c>
      <c r="CA211" s="30">
        <f t="shared" si="24"/>
        <v>1000</v>
      </c>
    </row>
    <row r="212" spans="1:79" s="4" customFormat="1" ht="12.95" customHeight="1" x14ac:dyDescent="0.2">
      <c r="A212" s="5" t="s">
        <v>24</v>
      </c>
      <c r="B212" s="9" t="s">
        <v>15</v>
      </c>
      <c r="C212" s="5" t="s">
        <v>462</v>
      </c>
      <c r="D212" s="8" t="s">
        <v>481</v>
      </c>
      <c r="E212" s="8" t="s">
        <v>462</v>
      </c>
      <c r="F212" s="8" t="s">
        <v>481</v>
      </c>
      <c r="G212" s="5" t="s">
        <v>29</v>
      </c>
      <c r="H212" s="11" t="s">
        <v>533</v>
      </c>
      <c r="I212" s="11"/>
      <c r="J212" s="6" t="s">
        <v>482</v>
      </c>
      <c r="K212" s="6" t="s">
        <v>483</v>
      </c>
      <c r="L212" s="6" t="s">
        <v>484</v>
      </c>
      <c r="M212" s="33"/>
      <c r="N212" s="7">
        <v>0</v>
      </c>
      <c r="O212" s="2">
        <v>0</v>
      </c>
      <c r="P212" s="2">
        <v>0</v>
      </c>
      <c r="Q212" s="2"/>
      <c r="R212" s="2">
        <v>0</v>
      </c>
      <c r="S212" s="2">
        <v>220</v>
      </c>
      <c r="T212" s="2">
        <v>0</v>
      </c>
      <c r="U212" s="2">
        <v>0</v>
      </c>
      <c r="V212" s="2">
        <v>0</v>
      </c>
      <c r="W212" s="2">
        <v>0</v>
      </c>
      <c r="X212" s="2">
        <v>0</v>
      </c>
      <c r="Y212" s="2">
        <v>0</v>
      </c>
      <c r="Z212" s="32">
        <f t="shared" si="19"/>
        <v>220</v>
      </c>
      <c r="AA212" s="2">
        <v>0</v>
      </c>
      <c r="AB212" s="2">
        <v>0</v>
      </c>
      <c r="AC212" s="2">
        <v>0</v>
      </c>
      <c r="AD212" s="2">
        <v>0</v>
      </c>
      <c r="AE212" s="2">
        <v>0</v>
      </c>
      <c r="AF212" s="2">
        <v>0</v>
      </c>
      <c r="AG212" s="2">
        <v>0</v>
      </c>
      <c r="AH212" s="2">
        <v>0</v>
      </c>
      <c r="AI212" s="2">
        <v>0</v>
      </c>
      <c r="AJ212" s="2">
        <v>0</v>
      </c>
      <c r="AK212" s="2">
        <v>0</v>
      </c>
      <c r="AL212" s="2">
        <v>220</v>
      </c>
      <c r="AM212" s="3">
        <f t="shared" si="20"/>
        <v>220</v>
      </c>
      <c r="AN212" s="2">
        <v>0</v>
      </c>
      <c r="AO212" s="2">
        <v>0</v>
      </c>
      <c r="AP212" s="2">
        <v>0</v>
      </c>
      <c r="AQ212" s="2">
        <v>0</v>
      </c>
      <c r="AR212" s="2">
        <v>0</v>
      </c>
      <c r="AS212" s="2">
        <v>0</v>
      </c>
      <c r="AT212" s="2">
        <v>0</v>
      </c>
      <c r="AU212" s="2">
        <v>0</v>
      </c>
      <c r="AV212" s="2">
        <v>0</v>
      </c>
      <c r="AW212" s="2">
        <v>0</v>
      </c>
      <c r="AX212" s="2">
        <v>0</v>
      </c>
      <c r="AY212" s="2">
        <v>0</v>
      </c>
      <c r="AZ212" s="3">
        <f t="shared" si="21"/>
        <v>0</v>
      </c>
      <c r="BA212" s="2">
        <v>0</v>
      </c>
      <c r="BB212" s="2">
        <v>0</v>
      </c>
      <c r="BC212" s="2">
        <v>0</v>
      </c>
      <c r="BD212" s="2">
        <v>0</v>
      </c>
      <c r="BE212" s="2">
        <v>0</v>
      </c>
      <c r="BF212" s="2">
        <v>0</v>
      </c>
      <c r="BG212" s="2">
        <v>0</v>
      </c>
      <c r="BH212" s="2">
        <v>0</v>
      </c>
      <c r="BI212" s="2">
        <v>0</v>
      </c>
      <c r="BJ212" s="2">
        <v>0</v>
      </c>
      <c r="BK212" s="2">
        <v>0</v>
      </c>
      <c r="BL212" s="2">
        <v>0</v>
      </c>
      <c r="BM212" s="3">
        <f t="shared" si="22"/>
        <v>0</v>
      </c>
      <c r="BN212" s="2">
        <v>0</v>
      </c>
      <c r="BO212" s="2">
        <v>0</v>
      </c>
      <c r="BP212" s="2">
        <v>0</v>
      </c>
      <c r="BQ212" s="2">
        <v>0</v>
      </c>
      <c r="BR212" s="2">
        <v>0</v>
      </c>
      <c r="BS212" s="2">
        <v>0</v>
      </c>
      <c r="BT212" s="2">
        <v>0</v>
      </c>
      <c r="BU212" s="2">
        <v>0</v>
      </c>
      <c r="BV212" s="2">
        <v>0</v>
      </c>
      <c r="BW212" s="2">
        <v>0</v>
      </c>
      <c r="BX212" s="2">
        <v>0</v>
      </c>
      <c r="BY212" s="2">
        <v>0</v>
      </c>
      <c r="BZ212" s="3">
        <f t="shared" si="23"/>
        <v>0</v>
      </c>
      <c r="CA212" s="30">
        <f t="shared" si="24"/>
        <v>440</v>
      </c>
    </row>
    <row r="213" spans="1:79" s="4" customFormat="1" ht="12.95" customHeight="1" x14ac:dyDescent="0.2">
      <c r="A213" s="5" t="s">
        <v>24</v>
      </c>
      <c r="B213" s="9" t="s">
        <v>15</v>
      </c>
      <c r="C213" s="5" t="s">
        <v>981</v>
      </c>
      <c r="D213" s="8" t="s">
        <v>986</v>
      </c>
      <c r="E213" s="8" t="s">
        <v>981</v>
      </c>
      <c r="F213" s="8" t="s">
        <v>986</v>
      </c>
      <c r="G213" s="5" t="s">
        <v>23</v>
      </c>
      <c r="H213" s="11" t="s">
        <v>696</v>
      </c>
      <c r="I213" s="11"/>
      <c r="J213" s="6" t="s">
        <v>697</v>
      </c>
      <c r="K213" s="6" t="s">
        <v>359</v>
      </c>
      <c r="L213" s="6" t="s">
        <v>360</v>
      </c>
      <c r="M213" s="33"/>
      <c r="N213" s="7">
        <v>0</v>
      </c>
      <c r="O213" s="2">
        <v>0</v>
      </c>
      <c r="P213" s="2">
        <v>0</v>
      </c>
      <c r="Q213" s="2">
        <v>0</v>
      </c>
      <c r="R213" s="2">
        <v>280</v>
      </c>
      <c r="S213" s="2">
        <v>0</v>
      </c>
      <c r="T213" s="2">
        <v>0</v>
      </c>
      <c r="U213" s="2">
        <v>0</v>
      </c>
      <c r="V213" s="2">
        <v>0</v>
      </c>
      <c r="W213" s="2">
        <v>0</v>
      </c>
      <c r="X213" s="2">
        <v>0</v>
      </c>
      <c r="Y213" s="2">
        <v>0</v>
      </c>
      <c r="Z213" s="32">
        <f t="shared" si="19"/>
        <v>280</v>
      </c>
      <c r="AA213" s="2">
        <v>0</v>
      </c>
      <c r="AB213" s="2">
        <v>0</v>
      </c>
      <c r="AC213" s="2">
        <v>0</v>
      </c>
      <c r="AD213" s="2">
        <v>0</v>
      </c>
      <c r="AE213" s="2">
        <v>0</v>
      </c>
      <c r="AF213" s="2">
        <v>0</v>
      </c>
      <c r="AG213" s="2">
        <v>0</v>
      </c>
      <c r="AH213" s="2">
        <v>0</v>
      </c>
      <c r="AI213" s="2">
        <v>0</v>
      </c>
      <c r="AJ213" s="2">
        <v>0</v>
      </c>
      <c r="AK213" s="2">
        <v>0</v>
      </c>
      <c r="AL213" s="2">
        <v>0</v>
      </c>
      <c r="AM213" s="3">
        <f t="shared" si="20"/>
        <v>0</v>
      </c>
      <c r="AN213" s="2">
        <v>0</v>
      </c>
      <c r="AO213" s="2">
        <v>0</v>
      </c>
      <c r="AP213" s="2">
        <v>0</v>
      </c>
      <c r="AQ213" s="2">
        <v>0</v>
      </c>
      <c r="AR213" s="2">
        <v>0</v>
      </c>
      <c r="AS213" s="2">
        <v>0</v>
      </c>
      <c r="AT213" s="2">
        <v>0</v>
      </c>
      <c r="AU213" s="2">
        <v>0</v>
      </c>
      <c r="AV213" s="2">
        <v>0</v>
      </c>
      <c r="AW213" s="2">
        <v>0</v>
      </c>
      <c r="AX213" s="2">
        <v>0</v>
      </c>
      <c r="AY213" s="2">
        <v>0</v>
      </c>
      <c r="AZ213" s="3">
        <f t="shared" si="21"/>
        <v>0</v>
      </c>
      <c r="BA213" s="2">
        <v>0</v>
      </c>
      <c r="BB213" s="2">
        <v>0</v>
      </c>
      <c r="BC213" s="2">
        <v>0</v>
      </c>
      <c r="BD213" s="2">
        <v>0</v>
      </c>
      <c r="BE213" s="2">
        <v>0</v>
      </c>
      <c r="BF213" s="2">
        <v>140</v>
      </c>
      <c r="BG213" s="2">
        <v>0</v>
      </c>
      <c r="BH213" s="2">
        <v>0</v>
      </c>
      <c r="BI213" s="2">
        <v>0</v>
      </c>
      <c r="BJ213" s="2">
        <v>0</v>
      </c>
      <c r="BK213" s="2">
        <v>0</v>
      </c>
      <c r="BL213" s="2">
        <v>0</v>
      </c>
      <c r="BM213" s="3">
        <f t="shared" si="22"/>
        <v>140</v>
      </c>
      <c r="BN213" s="2">
        <v>0</v>
      </c>
      <c r="BO213" s="2">
        <v>0</v>
      </c>
      <c r="BP213" s="2">
        <v>0</v>
      </c>
      <c r="BQ213" s="2">
        <v>0</v>
      </c>
      <c r="BR213" s="2">
        <v>0</v>
      </c>
      <c r="BS213" s="2">
        <v>0</v>
      </c>
      <c r="BT213" s="2">
        <v>0</v>
      </c>
      <c r="BU213" s="2">
        <v>0</v>
      </c>
      <c r="BV213" s="2">
        <v>0</v>
      </c>
      <c r="BW213" s="2">
        <v>0</v>
      </c>
      <c r="BX213" s="2">
        <v>0</v>
      </c>
      <c r="BY213" s="2">
        <v>0</v>
      </c>
      <c r="BZ213" s="3">
        <f t="shared" si="23"/>
        <v>0</v>
      </c>
      <c r="CA213" s="30">
        <f t="shared" si="24"/>
        <v>420</v>
      </c>
    </row>
    <row r="214" spans="1:79" s="4" customFormat="1" ht="12.95" customHeight="1" x14ac:dyDescent="0.2">
      <c r="A214" s="6" t="s">
        <v>24</v>
      </c>
      <c r="B214" s="9" t="s">
        <v>16</v>
      </c>
      <c r="C214" s="6" t="s">
        <v>979</v>
      </c>
      <c r="D214" s="9" t="s">
        <v>986</v>
      </c>
      <c r="E214" s="9" t="s">
        <v>979</v>
      </c>
      <c r="F214" s="9" t="s">
        <v>986</v>
      </c>
      <c r="G214" s="6" t="s">
        <v>23</v>
      </c>
      <c r="H214" s="21" t="s">
        <v>749</v>
      </c>
      <c r="I214" s="21"/>
      <c r="J214" s="6" t="s">
        <v>282</v>
      </c>
      <c r="K214" s="6" t="s">
        <v>283</v>
      </c>
      <c r="L214" s="6" t="s">
        <v>284</v>
      </c>
      <c r="M214" s="33"/>
      <c r="N214" s="7">
        <v>0</v>
      </c>
      <c r="O214" s="2"/>
      <c r="P214" s="2">
        <f>450+900</f>
        <v>1350</v>
      </c>
      <c r="Q214" s="2">
        <v>450</v>
      </c>
      <c r="R214" s="2">
        <v>450</v>
      </c>
      <c r="S214" s="2">
        <v>450</v>
      </c>
      <c r="T214" s="2">
        <v>450</v>
      </c>
      <c r="U214" s="2">
        <v>450</v>
      </c>
      <c r="V214" s="2">
        <v>450</v>
      </c>
      <c r="W214" s="2">
        <v>450</v>
      </c>
      <c r="X214" s="2">
        <v>450</v>
      </c>
      <c r="Y214" s="2">
        <v>550</v>
      </c>
      <c r="Z214" s="32">
        <f t="shared" si="19"/>
        <v>5500</v>
      </c>
      <c r="AA214" s="2">
        <v>450</v>
      </c>
      <c r="AB214" s="2">
        <v>450</v>
      </c>
      <c r="AC214" s="2">
        <v>450</v>
      </c>
      <c r="AD214" s="2">
        <v>450</v>
      </c>
      <c r="AE214" s="2">
        <v>450</v>
      </c>
      <c r="AF214" s="2">
        <v>450</v>
      </c>
      <c r="AG214" s="2">
        <v>450</v>
      </c>
      <c r="AH214" s="2">
        <v>450</v>
      </c>
      <c r="AI214" s="2">
        <v>450</v>
      </c>
      <c r="AJ214" s="2">
        <v>450</v>
      </c>
      <c r="AK214" s="2">
        <v>450</v>
      </c>
      <c r="AL214" s="2">
        <v>550</v>
      </c>
      <c r="AM214" s="3">
        <f t="shared" si="20"/>
        <v>5500</v>
      </c>
      <c r="AN214" s="2">
        <v>375</v>
      </c>
      <c r="AO214" s="2">
        <v>375</v>
      </c>
      <c r="AP214" s="2">
        <v>375</v>
      </c>
      <c r="AQ214" s="2">
        <v>375</v>
      </c>
      <c r="AR214" s="2">
        <v>375</v>
      </c>
      <c r="AS214" s="2">
        <v>375</v>
      </c>
      <c r="AT214" s="2">
        <v>375</v>
      </c>
      <c r="AU214" s="2">
        <v>375</v>
      </c>
      <c r="AV214" s="2">
        <v>375</v>
      </c>
      <c r="AW214" s="2">
        <v>375</v>
      </c>
      <c r="AX214" s="2">
        <v>375</v>
      </c>
      <c r="AY214" s="2">
        <v>375</v>
      </c>
      <c r="AZ214" s="3">
        <f t="shared" si="21"/>
        <v>4500</v>
      </c>
      <c r="BA214" s="2">
        <v>375</v>
      </c>
      <c r="BB214" s="2">
        <v>375</v>
      </c>
      <c r="BC214" s="2">
        <v>375</v>
      </c>
      <c r="BD214" s="2">
        <v>375</v>
      </c>
      <c r="BE214" s="2">
        <v>375</v>
      </c>
      <c r="BF214" s="2">
        <v>375</v>
      </c>
      <c r="BG214" s="2">
        <v>375</v>
      </c>
      <c r="BH214" s="2">
        <v>375</v>
      </c>
      <c r="BI214" s="2">
        <v>375</v>
      </c>
      <c r="BJ214" s="2">
        <v>375</v>
      </c>
      <c r="BK214" s="2">
        <v>375</v>
      </c>
      <c r="BL214" s="2">
        <v>375</v>
      </c>
      <c r="BM214" s="3">
        <f t="shared" si="22"/>
        <v>4500</v>
      </c>
      <c r="BN214" s="2">
        <v>375</v>
      </c>
      <c r="BO214" s="2">
        <v>375</v>
      </c>
      <c r="BP214" s="2">
        <v>375</v>
      </c>
      <c r="BQ214" s="2">
        <v>375</v>
      </c>
      <c r="BR214" s="2">
        <v>375</v>
      </c>
      <c r="BS214" s="2">
        <v>375</v>
      </c>
      <c r="BT214" s="2">
        <v>375</v>
      </c>
      <c r="BU214" s="2">
        <v>375</v>
      </c>
      <c r="BV214" s="2">
        <v>375</v>
      </c>
      <c r="BW214" s="2">
        <v>375</v>
      </c>
      <c r="BX214" s="2">
        <v>375</v>
      </c>
      <c r="BY214" s="2">
        <v>375</v>
      </c>
      <c r="BZ214" s="3">
        <f t="shared" si="23"/>
        <v>4500</v>
      </c>
      <c r="CA214" s="30">
        <f t="shared" si="24"/>
        <v>24500</v>
      </c>
    </row>
    <row r="215" spans="1:79" s="4" customFormat="1" ht="12.95" customHeight="1" x14ac:dyDescent="0.2">
      <c r="A215" s="5" t="s">
        <v>24</v>
      </c>
      <c r="B215" s="9" t="s">
        <v>16</v>
      </c>
      <c r="C215" s="5" t="s">
        <v>981</v>
      </c>
      <c r="D215" s="8" t="s">
        <v>986</v>
      </c>
      <c r="E215" s="8" t="s">
        <v>981</v>
      </c>
      <c r="F215" s="8" t="s">
        <v>986</v>
      </c>
      <c r="G215" s="5" t="s">
        <v>23</v>
      </c>
      <c r="H215" s="11" t="s">
        <v>531</v>
      </c>
      <c r="I215" s="11"/>
      <c r="J215" s="6" t="s">
        <v>334</v>
      </c>
      <c r="K215" s="6" t="s">
        <v>335</v>
      </c>
      <c r="L215" s="6" t="s">
        <v>336</v>
      </c>
      <c r="M215" s="33"/>
      <c r="N215" s="7">
        <v>0</v>
      </c>
      <c r="O215" s="2"/>
      <c r="P215" s="2">
        <f>400+800</f>
        <v>1200</v>
      </c>
      <c r="Q215" s="2">
        <v>400</v>
      </c>
      <c r="R215" s="2">
        <v>400</v>
      </c>
      <c r="S215" s="2">
        <v>400</v>
      </c>
      <c r="T215" s="2">
        <v>600</v>
      </c>
      <c r="U215" s="2">
        <v>600</v>
      </c>
      <c r="V215" s="2">
        <v>600</v>
      </c>
      <c r="W215" s="2">
        <v>600</v>
      </c>
      <c r="X215" s="2">
        <v>600</v>
      </c>
      <c r="Y215" s="2">
        <v>785</v>
      </c>
      <c r="Z215" s="32">
        <f t="shared" si="19"/>
        <v>6185</v>
      </c>
      <c r="AA215" s="2">
        <v>600</v>
      </c>
      <c r="AB215" s="2">
        <v>600</v>
      </c>
      <c r="AC215" s="2">
        <v>1000</v>
      </c>
      <c r="AD215" s="2">
        <v>1000</v>
      </c>
      <c r="AE215" s="2">
        <v>1000</v>
      </c>
      <c r="AF215" s="2">
        <v>1893</v>
      </c>
      <c r="AG215" s="2">
        <v>0</v>
      </c>
      <c r="AH215" s="2">
        <v>0</v>
      </c>
      <c r="AI215" s="2">
        <v>0</v>
      </c>
      <c r="AJ215" s="2">
        <v>0</v>
      </c>
      <c r="AK215" s="2">
        <v>0</v>
      </c>
      <c r="AL215" s="2">
        <v>0</v>
      </c>
      <c r="AM215" s="3">
        <f t="shared" si="20"/>
        <v>6093</v>
      </c>
      <c r="AN215" s="2">
        <v>0</v>
      </c>
      <c r="AO215" s="2">
        <v>0</v>
      </c>
      <c r="AP215" s="2">
        <v>0</v>
      </c>
      <c r="AQ215" s="2">
        <v>0</v>
      </c>
      <c r="AR215" s="2">
        <v>0</v>
      </c>
      <c r="AS215" s="2">
        <v>0</v>
      </c>
      <c r="AT215" s="2">
        <v>0</v>
      </c>
      <c r="AU215" s="2">
        <v>0</v>
      </c>
      <c r="AV215" s="2">
        <v>0</v>
      </c>
      <c r="AW215" s="2">
        <v>0</v>
      </c>
      <c r="AX215" s="2">
        <v>0</v>
      </c>
      <c r="AY215" s="2">
        <v>0</v>
      </c>
      <c r="AZ215" s="3">
        <f t="shared" si="21"/>
        <v>0</v>
      </c>
      <c r="BA215" s="2">
        <v>0</v>
      </c>
      <c r="BB215" s="2">
        <v>0</v>
      </c>
      <c r="BC215" s="2">
        <v>0</v>
      </c>
      <c r="BD215" s="2">
        <v>0</v>
      </c>
      <c r="BE215" s="2">
        <v>0</v>
      </c>
      <c r="BF215" s="2">
        <v>0</v>
      </c>
      <c r="BG215" s="2">
        <v>0</v>
      </c>
      <c r="BH215" s="2">
        <v>0</v>
      </c>
      <c r="BI215" s="2">
        <v>0</v>
      </c>
      <c r="BJ215" s="2">
        <v>0</v>
      </c>
      <c r="BK215" s="2">
        <v>0</v>
      </c>
      <c r="BL215" s="2">
        <v>0</v>
      </c>
      <c r="BM215" s="3">
        <f t="shared" si="22"/>
        <v>0</v>
      </c>
      <c r="BN215" s="2">
        <v>0</v>
      </c>
      <c r="BO215" s="2">
        <v>0</v>
      </c>
      <c r="BP215" s="2">
        <v>0</v>
      </c>
      <c r="BQ215" s="2">
        <v>0</v>
      </c>
      <c r="BR215" s="2">
        <v>0</v>
      </c>
      <c r="BS215" s="2">
        <v>0</v>
      </c>
      <c r="BT215" s="2">
        <v>0</v>
      </c>
      <c r="BU215" s="2">
        <v>0</v>
      </c>
      <c r="BV215" s="2">
        <v>0</v>
      </c>
      <c r="BW215" s="2">
        <v>0</v>
      </c>
      <c r="BX215" s="2">
        <v>0</v>
      </c>
      <c r="BY215" s="2">
        <v>0</v>
      </c>
      <c r="BZ215" s="3">
        <f t="shared" si="23"/>
        <v>0</v>
      </c>
      <c r="CA215" s="30">
        <f t="shared" si="24"/>
        <v>12278</v>
      </c>
    </row>
    <row r="216" spans="1:79" s="4" customFormat="1" ht="12.95" customHeight="1" x14ac:dyDescent="0.2">
      <c r="A216" s="5" t="s">
        <v>24</v>
      </c>
      <c r="B216" s="9" t="s">
        <v>16</v>
      </c>
      <c r="C216" s="5" t="s">
        <v>979</v>
      </c>
      <c r="D216" s="8" t="s">
        <v>984</v>
      </c>
      <c r="E216" s="8" t="s">
        <v>979</v>
      </c>
      <c r="F216" s="8" t="s">
        <v>984</v>
      </c>
      <c r="G216" s="5" t="s">
        <v>29</v>
      </c>
      <c r="H216" s="11" t="s">
        <v>533</v>
      </c>
      <c r="I216" s="11"/>
      <c r="J216" s="6" t="s">
        <v>522</v>
      </c>
      <c r="K216" s="6" t="s">
        <v>523</v>
      </c>
      <c r="L216" s="6" t="s">
        <v>524</v>
      </c>
      <c r="M216" s="33"/>
      <c r="N216" s="7">
        <v>0</v>
      </c>
      <c r="O216" s="2">
        <v>0</v>
      </c>
      <c r="P216" s="2">
        <v>0</v>
      </c>
      <c r="Q216" s="2">
        <v>0</v>
      </c>
      <c r="R216" s="2">
        <v>0</v>
      </c>
      <c r="S216" s="2">
        <v>0</v>
      </c>
      <c r="T216" s="2">
        <v>0</v>
      </c>
      <c r="U216" s="2">
        <v>2671</v>
      </c>
      <c r="V216" s="2">
        <v>0</v>
      </c>
      <c r="W216" s="2">
        <v>0</v>
      </c>
      <c r="X216" s="2">
        <v>590</v>
      </c>
      <c r="Y216" s="2">
        <v>0</v>
      </c>
      <c r="Z216" s="32">
        <f t="shared" si="19"/>
        <v>3261</v>
      </c>
      <c r="AA216" s="2">
        <v>0</v>
      </c>
      <c r="AB216" s="2">
        <v>0</v>
      </c>
      <c r="AC216" s="2">
        <v>0</v>
      </c>
      <c r="AD216" s="2">
        <v>0</v>
      </c>
      <c r="AE216" s="2">
        <v>0</v>
      </c>
      <c r="AF216" s="2">
        <v>0</v>
      </c>
      <c r="AG216" s="2">
        <v>2655</v>
      </c>
      <c r="AH216" s="2">
        <v>0</v>
      </c>
      <c r="AI216" s="2">
        <v>0</v>
      </c>
      <c r="AJ216" s="2">
        <v>0</v>
      </c>
      <c r="AK216" s="2">
        <v>0</v>
      </c>
      <c r="AL216" s="2">
        <v>0</v>
      </c>
      <c r="AM216" s="3">
        <f t="shared" si="20"/>
        <v>2655</v>
      </c>
      <c r="AN216" s="2">
        <v>0</v>
      </c>
      <c r="AO216" s="2">
        <v>0</v>
      </c>
      <c r="AP216" s="2">
        <v>0</v>
      </c>
      <c r="AQ216" s="2">
        <v>0</v>
      </c>
      <c r="AR216" s="2">
        <v>0</v>
      </c>
      <c r="AS216" s="2">
        <v>0</v>
      </c>
      <c r="AT216" s="2">
        <v>3665</v>
      </c>
      <c r="AU216" s="2">
        <v>0</v>
      </c>
      <c r="AV216" s="2">
        <v>0</v>
      </c>
      <c r="AW216" s="2">
        <v>0</v>
      </c>
      <c r="AX216" s="2">
        <v>0</v>
      </c>
      <c r="AY216" s="2">
        <v>0</v>
      </c>
      <c r="AZ216" s="3">
        <f t="shared" si="21"/>
        <v>3665</v>
      </c>
      <c r="BA216" s="2">
        <v>0</v>
      </c>
      <c r="BB216" s="2">
        <v>0</v>
      </c>
      <c r="BC216" s="2">
        <v>0</v>
      </c>
      <c r="BD216" s="2">
        <v>0</v>
      </c>
      <c r="BE216" s="2">
        <v>0</v>
      </c>
      <c r="BF216" s="2">
        <v>0</v>
      </c>
      <c r="BG216" s="2">
        <v>0</v>
      </c>
      <c r="BH216" s="2">
        <v>0</v>
      </c>
      <c r="BI216" s="2">
        <v>0</v>
      </c>
      <c r="BJ216" s="2">
        <v>0</v>
      </c>
      <c r="BK216" s="2">
        <v>0</v>
      </c>
      <c r="BL216" s="2">
        <v>0</v>
      </c>
      <c r="BM216" s="3">
        <f t="shared" si="22"/>
        <v>0</v>
      </c>
      <c r="BN216" s="2">
        <v>0</v>
      </c>
      <c r="BO216" s="2">
        <v>0</v>
      </c>
      <c r="BP216" s="2">
        <v>0</v>
      </c>
      <c r="BQ216" s="2">
        <v>0</v>
      </c>
      <c r="BR216" s="2">
        <v>0</v>
      </c>
      <c r="BS216" s="2">
        <v>0</v>
      </c>
      <c r="BT216" s="2">
        <v>0</v>
      </c>
      <c r="BU216" s="2">
        <v>0</v>
      </c>
      <c r="BV216" s="2">
        <v>0</v>
      </c>
      <c r="BW216" s="2">
        <v>0</v>
      </c>
      <c r="BX216" s="2">
        <v>0</v>
      </c>
      <c r="BY216" s="2">
        <v>0</v>
      </c>
      <c r="BZ216" s="3">
        <f t="shared" si="23"/>
        <v>0</v>
      </c>
      <c r="CA216" s="30">
        <f t="shared" si="24"/>
        <v>9581</v>
      </c>
    </row>
    <row r="217" spans="1:79" s="4" customFormat="1" ht="12.95" customHeight="1" x14ac:dyDescent="0.2">
      <c r="A217" s="5" t="s">
        <v>24</v>
      </c>
      <c r="B217" s="9" t="s">
        <v>16</v>
      </c>
      <c r="C217" s="5" t="s">
        <v>978</v>
      </c>
      <c r="D217" s="8" t="s">
        <v>1033</v>
      </c>
      <c r="E217" s="8" t="s">
        <v>978</v>
      </c>
      <c r="F217" s="8" t="s">
        <v>1033</v>
      </c>
      <c r="G217" s="5" t="s">
        <v>23</v>
      </c>
      <c r="H217" s="11" t="s">
        <v>533</v>
      </c>
      <c r="I217" s="11"/>
      <c r="J217" s="6" t="s">
        <v>315</v>
      </c>
      <c r="K217" s="6" t="s">
        <v>316</v>
      </c>
      <c r="L217" s="6" t="s">
        <v>758</v>
      </c>
      <c r="M217" s="33"/>
      <c r="N217" s="7">
        <v>0</v>
      </c>
      <c r="O217" s="2">
        <v>0</v>
      </c>
      <c r="P217" s="2">
        <v>0</v>
      </c>
      <c r="Q217" s="2">
        <v>0</v>
      </c>
      <c r="R217" s="2">
        <v>0</v>
      </c>
      <c r="S217" s="2">
        <v>0</v>
      </c>
      <c r="T217" s="2">
        <v>0</v>
      </c>
      <c r="U217" s="2">
        <v>0</v>
      </c>
      <c r="V217" s="2">
        <v>0</v>
      </c>
      <c r="W217" s="2">
        <v>0</v>
      </c>
      <c r="X217" s="2">
        <v>1800</v>
      </c>
      <c r="Y217" s="2">
        <v>0</v>
      </c>
      <c r="Z217" s="32">
        <f t="shared" si="19"/>
        <v>1800</v>
      </c>
      <c r="AA217" s="2">
        <v>0</v>
      </c>
      <c r="AB217" s="2">
        <v>0</v>
      </c>
      <c r="AC217" s="2">
        <v>0</v>
      </c>
      <c r="AD217" s="2">
        <v>0</v>
      </c>
      <c r="AE217" s="2">
        <v>0</v>
      </c>
      <c r="AF217" s="2">
        <v>0</v>
      </c>
      <c r="AG217" s="2">
        <v>0</v>
      </c>
      <c r="AH217" s="2">
        <v>0</v>
      </c>
      <c r="AI217" s="2">
        <v>0</v>
      </c>
      <c r="AJ217" s="2">
        <v>0</v>
      </c>
      <c r="AK217" s="2">
        <v>1800</v>
      </c>
      <c r="AL217" s="2">
        <v>0</v>
      </c>
      <c r="AM217" s="3">
        <f t="shared" si="20"/>
        <v>1800</v>
      </c>
      <c r="AN217" s="2">
        <v>0</v>
      </c>
      <c r="AO217" s="2">
        <v>0</v>
      </c>
      <c r="AP217" s="2">
        <v>0</v>
      </c>
      <c r="AQ217" s="2">
        <v>0</v>
      </c>
      <c r="AR217" s="2">
        <v>0</v>
      </c>
      <c r="AS217" s="2">
        <v>0</v>
      </c>
      <c r="AT217" s="2">
        <v>0</v>
      </c>
      <c r="AU217" s="2">
        <v>0</v>
      </c>
      <c r="AV217" s="2">
        <v>0</v>
      </c>
      <c r="AW217" s="2">
        <v>0</v>
      </c>
      <c r="AX217" s="2">
        <v>0</v>
      </c>
      <c r="AY217" s="2">
        <v>1800</v>
      </c>
      <c r="AZ217" s="3">
        <f t="shared" si="21"/>
        <v>1800</v>
      </c>
      <c r="BA217" s="2">
        <v>0</v>
      </c>
      <c r="BB217" s="2">
        <v>0</v>
      </c>
      <c r="BC217" s="2">
        <v>0</v>
      </c>
      <c r="BD217" s="2">
        <v>0</v>
      </c>
      <c r="BE217" s="2">
        <v>0</v>
      </c>
      <c r="BF217" s="2">
        <v>0</v>
      </c>
      <c r="BG217" s="2">
        <v>0</v>
      </c>
      <c r="BH217" s="2">
        <v>0</v>
      </c>
      <c r="BI217" s="2">
        <v>0</v>
      </c>
      <c r="BJ217" s="2">
        <v>0</v>
      </c>
      <c r="BK217" s="2">
        <v>2000</v>
      </c>
      <c r="BL217" s="2">
        <v>0</v>
      </c>
      <c r="BM217" s="3">
        <f t="shared" si="22"/>
        <v>2000</v>
      </c>
      <c r="BN217" s="2">
        <v>0</v>
      </c>
      <c r="BO217" s="2">
        <v>0</v>
      </c>
      <c r="BP217" s="2">
        <v>0</v>
      </c>
      <c r="BQ217" s="2">
        <v>0</v>
      </c>
      <c r="BR217" s="2">
        <v>0</v>
      </c>
      <c r="BS217" s="2">
        <v>0</v>
      </c>
      <c r="BT217" s="2">
        <v>0</v>
      </c>
      <c r="BU217" s="2">
        <v>0</v>
      </c>
      <c r="BV217" s="2">
        <v>0</v>
      </c>
      <c r="BW217" s="2">
        <v>0</v>
      </c>
      <c r="BX217" s="2">
        <v>2000</v>
      </c>
      <c r="BY217" s="2">
        <v>0</v>
      </c>
      <c r="BZ217" s="3">
        <f t="shared" si="23"/>
        <v>2000</v>
      </c>
      <c r="CA217" s="30">
        <f t="shared" si="24"/>
        <v>9400</v>
      </c>
    </row>
    <row r="218" spans="1:79" s="4" customFormat="1" ht="12.95" customHeight="1" x14ac:dyDescent="0.2">
      <c r="A218" s="5" t="s">
        <v>24</v>
      </c>
      <c r="B218" s="9" t="s">
        <v>16</v>
      </c>
      <c r="C218" s="5" t="s">
        <v>979</v>
      </c>
      <c r="D218" s="8" t="s">
        <v>984</v>
      </c>
      <c r="E218" s="8" t="s">
        <v>979</v>
      </c>
      <c r="F218" s="8" t="s">
        <v>984</v>
      </c>
      <c r="G218" s="5" t="s">
        <v>23</v>
      </c>
      <c r="H218" s="18" t="s">
        <v>969</v>
      </c>
      <c r="I218" s="18"/>
      <c r="J218" s="6" t="s">
        <v>333</v>
      </c>
      <c r="K218" s="6" t="s">
        <v>1036</v>
      </c>
      <c r="L218" s="6" t="s">
        <v>1037</v>
      </c>
      <c r="M218" s="33"/>
      <c r="N218" s="7">
        <v>0</v>
      </c>
      <c r="O218" s="2">
        <v>0</v>
      </c>
      <c r="P218" s="2">
        <v>0</v>
      </c>
      <c r="Q218" s="2">
        <v>0</v>
      </c>
      <c r="R218" s="2">
        <v>0</v>
      </c>
      <c r="S218" s="2">
        <v>0</v>
      </c>
      <c r="T218" s="2">
        <v>0</v>
      </c>
      <c r="U218" s="2">
        <v>0</v>
      </c>
      <c r="V218" s="2">
        <v>150</v>
      </c>
      <c r="W218" s="2">
        <v>450</v>
      </c>
      <c r="X218" s="2">
        <v>450</v>
      </c>
      <c r="Y218" s="2">
        <v>450</v>
      </c>
      <c r="Z218" s="32">
        <f t="shared" si="19"/>
        <v>1500</v>
      </c>
      <c r="AA218" s="2">
        <v>0</v>
      </c>
      <c r="AB218" s="2">
        <v>0</v>
      </c>
      <c r="AC218" s="2">
        <v>0</v>
      </c>
      <c r="AD218" s="2">
        <v>0</v>
      </c>
      <c r="AE218" s="2">
        <v>0</v>
      </c>
      <c r="AF218" s="2">
        <v>0</v>
      </c>
      <c r="AG218" s="2">
        <v>0</v>
      </c>
      <c r="AH218" s="2">
        <v>300</v>
      </c>
      <c r="AI218" s="2">
        <v>300</v>
      </c>
      <c r="AJ218" s="2">
        <v>300</v>
      </c>
      <c r="AK218" s="2">
        <v>300</v>
      </c>
      <c r="AL218" s="2">
        <v>300</v>
      </c>
      <c r="AM218" s="3">
        <f t="shared" si="20"/>
        <v>1500</v>
      </c>
      <c r="AN218" s="2">
        <v>0</v>
      </c>
      <c r="AO218" s="2">
        <v>0</v>
      </c>
      <c r="AP218" s="2">
        <v>0</v>
      </c>
      <c r="AQ218" s="2">
        <v>0</v>
      </c>
      <c r="AR218" s="2">
        <v>0</v>
      </c>
      <c r="AS218" s="2">
        <v>0</v>
      </c>
      <c r="AT218" s="2">
        <v>0</v>
      </c>
      <c r="AU218" s="2">
        <v>300</v>
      </c>
      <c r="AV218" s="2">
        <v>300</v>
      </c>
      <c r="AW218" s="2">
        <v>300</v>
      </c>
      <c r="AX218" s="2">
        <v>300</v>
      </c>
      <c r="AY218" s="2">
        <v>300</v>
      </c>
      <c r="AZ218" s="3">
        <f t="shared" si="21"/>
        <v>1500</v>
      </c>
      <c r="BA218" s="2">
        <v>0</v>
      </c>
      <c r="BB218" s="2">
        <v>0</v>
      </c>
      <c r="BC218" s="2">
        <v>0</v>
      </c>
      <c r="BD218" s="2">
        <v>0</v>
      </c>
      <c r="BE218" s="2">
        <v>0</v>
      </c>
      <c r="BF218" s="2">
        <v>0</v>
      </c>
      <c r="BG218" s="2">
        <v>0</v>
      </c>
      <c r="BH218" s="2">
        <v>300</v>
      </c>
      <c r="BI218" s="2">
        <v>300</v>
      </c>
      <c r="BJ218" s="2">
        <v>300</v>
      </c>
      <c r="BK218" s="2">
        <v>300</v>
      </c>
      <c r="BL218" s="2">
        <v>300</v>
      </c>
      <c r="BM218" s="3">
        <f t="shared" si="22"/>
        <v>1500</v>
      </c>
      <c r="BN218" s="2">
        <v>0</v>
      </c>
      <c r="BO218" s="2">
        <v>0</v>
      </c>
      <c r="BP218" s="2">
        <v>0</v>
      </c>
      <c r="BQ218" s="2">
        <v>0</v>
      </c>
      <c r="BR218" s="2">
        <v>0</v>
      </c>
      <c r="BS218" s="2">
        <v>0</v>
      </c>
      <c r="BT218" s="2">
        <v>0</v>
      </c>
      <c r="BU218" s="2">
        <v>300</v>
      </c>
      <c r="BV218" s="2">
        <v>300</v>
      </c>
      <c r="BW218" s="2">
        <v>300</v>
      </c>
      <c r="BX218" s="2">
        <v>300</v>
      </c>
      <c r="BY218" s="2">
        <v>300</v>
      </c>
      <c r="BZ218" s="3">
        <f t="shared" si="23"/>
        <v>1500</v>
      </c>
      <c r="CA218" s="30">
        <f t="shared" si="24"/>
        <v>7500</v>
      </c>
    </row>
    <row r="219" spans="1:79" s="4" customFormat="1" ht="12.95" customHeight="1" x14ac:dyDescent="0.2">
      <c r="A219" s="5" t="s">
        <v>24</v>
      </c>
      <c r="B219" s="9" t="s">
        <v>16</v>
      </c>
      <c r="C219" s="5" t="s">
        <v>979</v>
      </c>
      <c r="D219" s="8" t="s">
        <v>984</v>
      </c>
      <c r="E219" s="8" t="s">
        <v>979</v>
      </c>
      <c r="F219" s="8" t="s">
        <v>984</v>
      </c>
      <c r="G219" s="5" t="s">
        <v>23</v>
      </c>
      <c r="H219" s="11" t="s">
        <v>533</v>
      </c>
      <c r="I219" s="11"/>
      <c r="J219" s="6" t="s">
        <v>380</v>
      </c>
      <c r="K219" s="6" t="s">
        <v>789</v>
      </c>
      <c r="L219" s="6" t="s">
        <v>790</v>
      </c>
      <c r="M219" s="33"/>
      <c r="N219" s="7">
        <v>0</v>
      </c>
      <c r="O219" s="2">
        <v>0</v>
      </c>
      <c r="P219" s="2">
        <v>0</v>
      </c>
      <c r="Q219" s="2">
        <v>0</v>
      </c>
      <c r="R219" s="2">
        <v>0</v>
      </c>
      <c r="S219" s="2">
        <v>0</v>
      </c>
      <c r="T219" s="2">
        <v>0</v>
      </c>
      <c r="U219" s="2">
        <v>0</v>
      </c>
      <c r="V219" s="2">
        <v>0</v>
      </c>
      <c r="W219" s="2">
        <v>1250</v>
      </c>
      <c r="X219" s="2">
        <v>0</v>
      </c>
      <c r="Y219" s="2">
        <v>0</v>
      </c>
      <c r="Z219" s="32">
        <f t="shared" si="19"/>
        <v>1250</v>
      </c>
      <c r="AA219" s="2">
        <v>0</v>
      </c>
      <c r="AB219" s="2">
        <v>0</v>
      </c>
      <c r="AC219" s="2">
        <v>0</v>
      </c>
      <c r="AD219" s="2">
        <v>0</v>
      </c>
      <c r="AE219" s="2">
        <v>0</v>
      </c>
      <c r="AF219" s="2">
        <v>0</v>
      </c>
      <c r="AG219" s="2">
        <v>0</v>
      </c>
      <c r="AH219" s="2">
        <v>0</v>
      </c>
      <c r="AI219" s="2">
        <v>0</v>
      </c>
      <c r="AJ219" s="2">
        <v>1250</v>
      </c>
      <c r="AK219" s="2">
        <v>0</v>
      </c>
      <c r="AL219" s="2">
        <v>0</v>
      </c>
      <c r="AM219" s="3">
        <f t="shared" si="20"/>
        <v>1250</v>
      </c>
      <c r="AN219" s="2">
        <v>0</v>
      </c>
      <c r="AO219" s="2">
        <v>0</v>
      </c>
      <c r="AP219" s="2">
        <v>0</v>
      </c>
      <c r="AQ219" s="2">
        <v>0</v>
      </c>
      <c r="AR219" s="2">
        <v>0</v>
      </c>
      <c r="AS219" s="2">
        <v>0</v>
      </c>
      <c r="AT219" s="2">
        <v>0</v>
      </c>
      <c r="AU219" s="2">
        <v>0</v>
      </c>
      <c r="AV219" s="2">
        <v>0</v>
      </c>
      <c r="AW219" s="2">
        <v>1250</v>
      </c>
      <c r="AX219" s="2">
        <v>0</v>
      </c>
      <c r="AY219" s="2">
        <v>0</v>
      </c>
      <c r="AZ219" s="3">
        <f t="shared" si="21"/>
        <v>1250</v>
      </c>
      <c r="BA219" s="2">
        <v>0</v>
      </c>
      <c r="BB219" s="2">
        <v>0</v>
      </c>
      <c r="BC219" s="2">
        <v>0</v>
      </c>
      <c r="BD219" s="2">
        <v>0</v>
      </c>
      <c r="BE219" s="2">
        <v>0</v>
      </c>
      <c r="BF219" s="2">
        <v>0</v>
      </c>
      <c r="BG219" s="2">
        <v>0</v>
      </c>
      <c r="BH219" s="2">
        <v>0</v>
      </c>
      <c r="BI219" s="2">
        <v>0</v>
      </c>
      <c r="BJ219" s="2">
        <v>1250</v>
      </c>
      <c r="BK219" s="2">
        <v>0</v>
      </c>
      <c r="BL219" s="2">
        <v>0</v>
      </c>
      <c r="BM219" s="3">
        <f t="shared" si="22"/>
        <v>1250</v>
      </c>
      <c r="BN219" s="2">
        <v>0</v>
      </c>
      <c r="BO219" s="2">
        <v>0</v>
      </c>
      <c r="BP219" s="2">
        <v>0</v>
      </c>
      <c r="BQ219" s="2">
        <v>0</v>
      </c>
      <c r="BR219" s="2">
        <v>0</v>
      </c>
      <c r="BS219" s="2">
        <v>0</v>
      </c>
      <c r="BT219" s="2">
        <v>0</v>
      </c>
      <c r="BU219" s="2">
        <v>0</v>
      </c>
      <c r="BV219" s="2">
        <v>0</v>
      </c>
      <c r="BW219" s="2">
        <v>1250</v>
      </c>
      <c r="BX219" s="2">
        <v>0</v>
      </c>
      <c r="BY219" s="2">
        <v>0</v>
      </c>
      <c r="BZ219" s="3">
        <f t="shared" si="23"/>
        <v>1250</v>
      </c>
      <c r="CA219" s="30">
        <f t="shared" si="24"/>
        <v>6250</v>
      </c>
    </row>
    <row r="220" spans="1:79" s="4" customFormat="1" ht="12.95" customHeight="1" x14ac:dyDescent="0.2">
      <c r="A220" s="5" t="s">
        <v>24</v>
      </c>
      <c r="B220" s="9" t="s">
        <v>16</v>
      </c>
      <c r="C220" s="5" t="s">
        <v>272</v>
      </c>
      <c r="D220" s="8" t="s">
        <v>987</v>
      </c>
      <c r="E220" s="8" t="s">
        <v>272</v>
      </c>
      <c r="F220" s="8" t="s">
        <v>987</v>
      </c>
      <c r="G220" s="5" t="s">
        <v>23</v>
      </c>
      <c r="H220" s="11" t="s">
        <v>533</v>
      </c>
      <c r="I220" s="11"/>
      <c r="J220" s="6" t="s">
        <v>919</v>
      </c>
      <c r="K220" s="6" t="s">
        <v>827</v>
      </c>
      <c r="L220" s="6" t="s">
        <v>828</v>
      </c>
      <c r="M220" s="33"/>
      <c r="N220" s="7">
        <v>0</v>
      </c>
      <c r="O220" s="2">
        <v>0</v>
      </c>
      <c r="P220" s="2">
        <v>0</v>
      </c>
      <c r="Q220" s="2">
        <v>0</v>
      </c>
      <c r="R220" s="2">
        <v>2905</v>
      </c>
      <c r="S220" s="2">
        <v>0</v>
      </c>
      <c r="T220" s="2">
        <v>0</v>
      </c>
      <c r="U220" s="2">
        <v>0</v>
      </c>
      <c r="V220" s="2">
        <v>0</v>
      </c>
      <c r="W220" s="2">
        <v>0</v>
      </c>
      <c r="X220" s="2">
        <v>0</v>
      </c>
      <c r="Y220" s="2">
        <v>0</v>
      </c>
      <c r="Z220" s="32">
        <f t="shared" si="19"/>
        <v>2905</v>
      </c>
      <c r="AA220" s="2">
        <v>0</v>
      </c>
      <c r="AB220" s="2">
        <v>0</v>
      </c>
      <c r="AC220" s="2">
        <v>0</v>
      </c>
      <c r="AD220" s="2">
        <v>0</v>
      </c>
      <c r="AE220" s="2">
        <v>0</v>
      </c>
      <c r="AF220" s="2">
        <v>0</v>
      </c>
      <c r="AG220" s="2">
        <v>0</v>
      </c>
      <c r="AH220" s="2">
        <v>0</v>
      </c>
      <c r="AI220" s="2">
        <v>0</v>
      </c>
      <c r="AJ220" s="2">
        <v>0</v>
      </c>
      <c r="AK220" s="2">
        <v>0</v>
      </c>
      <c r="AL220" s="2">
        <v>0</v>
      </c>
      <c r="AM220" s="3">
        <f t="shared" si="20"/>
        <v>0</v>
      </c>
      <c r="AN220" s="2">
        <v>0</v>
      </c>
      <c r="AO220" s="2">
        <v>0</v>
      </c>
      <c r="AP220" s="2">
        <v>2805</v>
      </c>
      <c r="AQ220" s="2">
        <v>0</v>
      </c>
      <c r="AR220" s="2">
        <v>0</v>
      </c>
      <c r="AS220" s="2">
        <v>0</v>
      </c>
      <c r="AT220" s="2">
        <v>0</v>
      </c>
      <c r="AU220" s="2">
        <v>0</v>
      </c>
      <c r="AV220" s="2">
        <v>0</v>
      </c>
      <c r="AW220" s="2">
        <v>0</v>
      </c>
      <c r="AX220" s="2">
        <v>0</v>
      </c>
      <c r="AY220" s="2">
        <v>0</v>
      </c>
      <c r="AZ220" s="3">
        <f t="shared" si="21"/>
        <v>2805</v>
      </c>
      <c r="BA220" s="2">
        <v>0</v>
      </c>
      <c r="BB220" s="2">
        <v>0</v>
      </c>
      <c r="BC220" s="2">
        <v>0</v>
      </c>
      <c r="BD220" s="2">
        <v>0</v>
      </c>
      <c r="BE220" s="2">
        <v>0</v>
      </c>
      <c r="BF220" s="2">
        <v>0</v>
      </c>
      <c r="BG220" s="2">
        <v>0</v>
      </c>
      <c r="BH220" s="2">
        <v>0</v>
      </c>
      <c r="BI220" s="2">
        <v>0</v>
      </c>
      <c r="BJ220" s="2">
        <v>0</v>
      </c>
      <c r="BK220" s="2">
        <v>0</v>
      </c>
      <c r="BL220" s="2">
        <v>0</v>
      </c>
      <c r="BM220" s="3">
        <f t="shared" si="22"/>
        <v>0</v>
      </c>
      <c r="BN220" s="2">
        <v>0</v>
      </c>
      <c r="BO220" s="2">
        <v>0</v>
      </c>
      <c r="BP220" s="2">
        <v>0</v>
      </c>
      <c r="BQ220" s="2">
        <v>0</v>
      </c>
      <c r="BR220" s="2">
        <v>0</v>
      </c>
      <c r="BS220" s="2">
        <v>0</v>
      </c>
      <c r="BT220" s="2">
        <v>0</v>
      </c>
      <c r="BU220" s="2">
        <v>0</v>
      </c>
      <c r="BV220" s="2">
        <v>0</v>
      </c>
      <c r="BW220" s="2">
        <v>0</v>
      </c>
      <c r="BX220" s="2">
        <v>0</v>
      </c>
      <c r="BY220" s="2">
        <v>0</v>
      </c>
      <c r="BZ220" s="3">
        <f t="shared" si="23"/>
        <v>0</v>
      </c>
      <c r="CA220" s="30">
        <f t="shared" si="24"/>
        <v>5710</v>
      </c>
    </row>
    <row r="221" spans="1:79" s="4" customFormat="1" ht="12.95" customHeight="1" x14ac:dyDescent="0.2">
      <c r="A221" s="5" t="s">
        <v>24</v>
      </c>
      <c r="B221" s="9" t="s">
        <v>16</v>
      </c>
      <c r="C221" s="5" t="s">
        <v>979</v>
      </c>
      <c r="D221" s="8" t="s">
        <v>984</v>
      </c>
      <c r="E221" s="8" t="s">
        <v>979</v>
      </c>
      <c r="F221" s="8" t="s">
        <v>984</v>
      </c>
      <c r="G221" s="5" t="s">
        <v>23</v>
      </c>
      <c r="H221" s="11" t="s">
        <v>533</v>
      </c>
      <c r="I221" s="11"/>
      <c r="J221" s="6" t="s">
        <v>381</v>
      </c>
      <c r="K221" s="6" t="s">
        <v>791</v>
      </c>
      <c r="L221" s="6" t="s">
        <v>792</v>
      </c>
      <c r="M221" s="33"/>
      <c r="N221" s="7">
        <v>0</v>
      </c>
      <c r="O221" s="2">
        <v>0</v>
      </c>
      <c r="P221" s="2">
        <v>0</v>
      </c>
      <c r="Q221" s="2">
        <v>0</v>
      </c>
      <c r="R221" s="2">
        <v>0</v>
      </c>
      <c r="S221" s="2">
        <v>0</v>
      </c>
      <c r="T221" s="2">
        <v>0</v>
      </c>
      <c r="U221" s="2">
        <v>0</v>
      </c>
      <c r="V221" s="2">
        <v>0</v>
      </c>
      <c r="W221" s="2">
        <v>0</v>
      </c>
      <c r="X221" s="2">
        <v>0</v>
      </c>
      <c r="Y221" s="2">
        <v>0</v>
      </c>
      <c r="Z221" s="32">
        <f t="shared" si="19"/>
        <v>0</v>
      </c>
      <c r="AA221" s="2">
        <v>100</v>
      </c>
      <c r="AB221" s="2">
        <v>100</v>
      </c>
      <c r="AC221" s="2">
        <v>100</v>
      </c>
      <c r="AD221" s="2">
        <v>100</v>
      </c>
      <c r="AE221" s="2">
        <v>100</v>
      </c>
      <c r="AF221" s="2">
        <v>100</v>
      </c>
      <c r="AG221" s="2">
        <v>100</v>
      </c>
      <c r="AH221" s="2">
        <v>100</v>
      </c>
      <c r="AI221" s="2">
        <v>100</v>
      </c>
      <c r="AJ221" s="2">
        <v>100</v>
      </c>
      <c r="AK221" s="2">
        <v>100</v>
      </c>
      <c r="AL221" s="2">
        <v>150</v>
      </c>
      <c r="AM221" s="3">
        <f t="shared" si="20"/>
        <v>1250</v>
      </c>
      <c r="AN221" s="2">
        <v>100</v>
      </c>
      <c r="AO221" s="2">
        <v>100</v>
      </c>
      <c r="AP221" s="2">
        <v>100</v>
      </c>
      <c r="AQ221" s="2">
        <v>100</v>
      </c>
      <c r="AR221" s="2">
        <v>100</v>
      </c>
      <c r="AS221" s="2">
        <v>100</v>
      </c>
      <c r="AT221" s="2">
        <v>100</v>
      </c>
      <c r="AU221" s="2">
        <v>100</v>
      </c>
      <c r="AV221" s="2">
        <v>100</v>
      </c>
      <c r="AW221" s="2">
        <v>100</v>
      </c>
      <c r="AX221" s="2">
        <v>100</v>
      </c>
      <c r="AY221" s="2">
        <v>150</v>
      </c>
      <c r="AZ221" s="3">
        <f t="shared" si="21"/>
        <v>1250</v>
      </c>
      <c r="BA221" s="2">
        <v>120</v>
      </c>
      <c r="BB221" s="2">
        <v>120</v>
      </c>
      <c r="BC221" s="2">
        <v>120</v>
      </c>
      <c r="BD221" s="2">
        <v>120</v>
      </c>
      <c r="BE221" s="2">
        <v>120</v>
      </c>
      <c r="BF221" s="2">
        <v>120</v>
      </c>
      <c r="BG221" s="2">
        <v>120</v>
      </c>
      <c r="BH221" s="2">
        <v>120</v>
      </c>
      <c r="BI221" s="2">
        <v>120</v>
      </c>
      <c r="BJ221" s="2">
        <v>120</v>
      </c>
      <c r="BK221" s="2">
        <v>120</v>
      </c>
      <c r="BL221" s="2">
        <v>180</v>
      </c>
      <c r="BM221" s="3">
        <f t="shared" si="22"/>
        <v>1500</v>
      </c>
      <c r="BN221" s="2">
        <v>120</v>
      </c>
      <c r="BO221" s="2">
        <v>120</v>
      </c>
      <c r="BP221" s="2">
        <v>120</v>
      </c>
      <c r="BQ221" s="2">
        <v>120</v>
      </c>
      <c r="BR221" s="2">
        <v>120</v>
      </c>
      <c r="BS221" s="2">
        <v>120</v>
      </c>
      <c r="BT221" s="2">
        <v>120</v>
      </c>
      <c r="BU221" s="2">
        <v>120</v>
      </c>
      <c r="BV221" s="2">
        <v>120</v>
      </c>
      <c r="BW221" s="2">
        <v>120</v>
      </c>
      <c r="BX221" s="2">
        <v>120</v>
      </c>
      <c r="BY221" s="2">
        <v>180</v>
      </c>
      <c r="BZ221" s="3">
        <f t="shared" si="23"/>
        <v>1500</v>
      </c>
      <c r="CA221" s="30">
        <f t="shared" si="24"/>
        <v>5500</v>
      </c>
    </row>
    <row r="222" spans="1:79" s="4" customFormat="1" ht="12.95" customHeight="1" x14ac:dyDescent="0.2">
      <c r="A222" s="5" t="s">
        <v>24</v>
      </c>
      <c r="B222" s="9" t="s">
        <v>16</v>
      </c>
      <c r="C222" s="5" t="s">
        <v>978</v>
      </c>
      <c r="D222" s="8" t="s">
        <v>1034</v>
      </c>
      <c r="E222" s="8" t="s">
        <v>978</v>
      </c>
      <c r="F222" s="8" t="s">
        <v>1034</v>
      </c>
      <c r="G222" s="5" t="s">
        <v>23</v>
      </c>
      <c r="H222" s="11" t="s">
        <v>533</v>
      </c>
      <c r="I222" s="11"/>
      <c r="J222" s="6" t="s">
        <v>325</v>
      </c>
      <c r="K222" s="6" t="s">
        <v>326</v>
      </c>
      <c r="L222" s="6" t="s">
        <v>327</v>
      </c>
      <c r="M222" s="33"/>
      <c r="N222" s="7">
        <v>0</v>
      </c>
      <c r="O222" s="2">
        <v>0</v>
      </c>
      <c r="P222" s="2">
        <v>0</v>
      </c>
      <c r="Q222" s="2">
        <v>0</v>
      </c>
      <c r="R222" s="2">
        <v>0</v>
      </c>
      <c r="S222" s="2">
        <v>0</v>
      </c>
      <c r="T222" s="2">
        <v>0</v>
      </c>
      <c r="U222" s="2">
        <v>1000</v>
      </c>
      <c r="V222" s="2">
        <v>0</v>
      </c>
      <c r="W222" s="2">
        <v>0</v>
      </c>
      <c r="X222" s="2">
        <v>0</v>
      </c>
      <c r="Y222" s="2">
        <v>0</v>
      </c>
      <c r="Z222" s="32">
        <f t="shared" si="19"/>
        <v>1000</v>
      </c>
      <c r="AA222" s="2">
        <v>0</v>
      </c>
      <c r="AB222" s="2">
        <v>0</v>
      </c>
      <c r="AC222" s="2">
        <v>0</v>
      </c>
      <c r="AD222" s="2">
        <v>0</v>
      </c>
      <c r="AE222" s="2">
        <v>0</v>
      </c>
      <c r="AF222" s="2">
        <v>0</v>
      </c>
      <c r="AG222" s="2">
        <v>0</v>
      </c>
      <c r="AH222" s="2">
        <v>1000</v>
      </c>
      <c r="AI222" s="2">
        <v>0</v>
      </c>
      <c r="AJ222" s="2">
        <v>0</v>
      </c>
      <c r="AK222" s="2">
        <v>0</v>
      </c>
      <c r="AL222" s="2">
        <v>0</v>
      </c>
      <c r="AM222" s="3">
        <f t="shared" si="20"/>
        <v>1000</v>
      </c>
      <c r="AN222" s="2">
        <v>0</v>
      </c>
      <c r="AO222" s="2">
        <v>0</v>
      </c>
      <c r="AP222" s="2">
        <v>0</v>
      </c>
      <c r="AQ222" s="2">
        <v>0</v>
      </c>
      <c r="AR222" s="2">
        <v>0</v>
      </c>
      <c r="AS222" s="2">
        <v>0</v>
      </c>
      <c r="AT222" s="2">
        <v>0</v>
      </c>
      <c r="AU222" s="2">
        <v>1000</v>
      </c>
      <c r="AV222" s="2">
        <v>0</v>
      </c>
      <c r="AW222" s="2">
        <v>0</v>
      </c>
      <c r="AX222" s="2">
        <v>0</v>
      </c>
      <c r="AY222" s="2">
        <v>0</v>
      </c>
      <c r="AZ222" s="3">
        <f t="shared" si="21"/>
        <v>1000</v>
      </c>
      <c r="BA222" s="2">
        <v>0</v>
      </c>
      <c r="BB222" s="2">
        <v>0</v>
      </c>
      <c r="BC222" s="2">
        <v>0</v>
      </c>
      <c r="BD222" s="2">
        <v>0</v>
      </c>
      <c r="BE222" s="2">
        <v>0</v>
      </c>
      <c r="BF222" s="2">
        <v>0</v>
      </c>
      <c r="BG222" s="2">
        <v>0</v>
      </c>
      <c r="BH222" s="2">
        <v>1000</v>
      </c>
      <c r="BI222" s="2">
        <v>0</v>
      </c>
      <c r="BJ222" s="2">
        <v>0</v>
      </c>
      <c r="BK222" s="2">
        <v>0</v>
      </c>
      <c r="BL222" s="2">
        <v>0</v>
      </c>
      <c r="BM222" s="3">
        <f t="shared" si="22"/>
        <v>1000</v>
      </c>
      <c r="BN222" s="2">
        <v>0</v>
      </c>
      <c r="BO222" s="2">
        <v>0</v>
      </c>
      <c r="BP222" s="2">
        <v>0</v>
      </c>
      <c r="BQ222" s="2">
        <v>0</v>
      </c>
      <c r="BR222" s="2">
        <v>0</v>
      </c>
      <c r="BS222" s="2">
        <v>0</v>
      </c>
      <c r="BT222" s="2">
        <v>0</v>
      </c>
      <c r="BU222" s="2">
        <v>1000</v>
      </c>
      <c r="BV222" s="2">
        <v>0</v>
      </c>
      <c r="BW222" s="2">
        <v>0</v>
      </c>
      <c r="BX222" s="2">
        <v>0</v>
      </c>
      <c r="BY222" s="2">
        <v>0</v>
      </c>
      <c r="BZ222" s="3">
        <f t="shared" si="23"/>
        <v>1000</v>
      </c>
      <c r="CA222" s="30">
        <f t="shared" si="24"/>
        <v>5000</v>
      </c>
    </row>
    <row r="223" spans="1:79" s="4" customFormat="1" ht="12.95" customHeight="1" x14ac:dyDescent="0.2">
      <c r="A223" s="5" t="s">
        <v>24</v>
      </c>
      <c r="B223" s="9" t="s">
        <v>16</v>
      </c>
      <c r="C223" s="5" t="s">
        <v>979</v>
      </c>
      <c r="D223" s="8" t="s">
        <v>984</v>
      </c>
      <c r="E223" s="8" t="s">
        <v>979</v>
      </c>
      <c r="F223" s="8" t="s">
        <v>984</v>
      </c>
      <c r="G223" s="5" t="s">
        <v>23</v>
      </c>
      <c r="H223" s="11" t="s">
        <v>1038</v>
      </c>
      <c r="I223" s="11"/>
      <c r="J223" s="6" t="s">
        <v>342</v>
      </c>
      <c r="K223" s="6" t="s">
        <v>343</v>
      </c>
      <c r="L223" s="6" t="s">
        <v>344</v>
      </c>
      <c r="M223" s="33"/>
      <c r="N223" s="7">
        <v>0</v>
      </c>
      <c r="O223" s="2"/>
      <c r="P223" s="2">
        <v>479</v>
      </c>
      <c r="Q223" s="2">
        <v>0</v>
      </c>
      <c r="R223" s="2">
        <v>0</v>
      </c>
      <c r="S223" s="2">
        <v>0</v>
      </c>
      <c r="T223" s="2">
        <v>0</v>
      </c>
      <c r="U223" s="2">
        <v>0</v>
      </c>
      <c r="V223" s="2">
        <v>0</v>
      </c>
      <c r="W223" s="2">
        <v>0</v>
      </c>
      <c r="X223" s="2">
        <v>0</v>
      </c>
      <c r="Y223" s="2">
        <v>521</v>
      </c>
      <c r="Z223" s="32">
        <f t="shared" si="19"/>
        <v>1000</v>
      </c>
      <c r="AA223" s="2">
        <v>0</v>
      </c>
      <c r="AB223" s="2">
        <v>1000</v>
      </c>
      <c r="AC223" s="2">
        <v>0</v>
      </c>
      <c r="AD223" s="2">
        <v>0</v>
      </c>
      <c r="AE223" s="2">
        <v>0</v>
      </c>
      <c r="AF223" s="2">
        <v>0</v>
      </c>
      <c r="AG223" s="2">
        <v>0</v>
      </c>
      <c r="AH223" s="2">
        <v>0</v>
      </c>
      <c r="AI223" s="2">
        <v>0</v>
      </c>
      <c r="AJ223" s="2">
        <v>0</v>
      </c>
      <c r="AK223" s="2">
        <v>0</v>
      </c>
      <c r="AL223" s="2">
        <v>0</v>
      </c>
      <c r="AM223" s="3">
        <f t="shared" si="20"/>
        <v>1000</v>
      </c>
      <c r="AN223" s="2">
        <v>0</v>
      </c>
      <c r="AO223" s="2">
        <v>1000</v>
      </c>
      <c r="AP223" s="2">
        <v>0</v>
      </c>
      <c r="AQ223" s="2">
        <v>0</v>
      </c>
      <c r="AR223" s="2">
        <v>0</v>
      </c>
      <c r="AS223" s="2">
        <v>0</v>
      </c>
      <c r="AT223" s="2">
        <v>0</v>
      </c>
      <c r="AU223" s="2">
        <v>0</v>
      </c>
      <c r="AV223" s="2">
        <v>0</v>
      </c>
      <c r="AW223" s="2">
        <v>0</v>
      </c>
      <c r="AX223" s="2">
        <v>0</v>
      </c>
      <c r="AY223" s="2">
        <v>0</v>
      </c>
      <c r="AZ223" s="3">
        <f t="shared" si="21"/>
        <v>1000</v>
      </c>
      <c r="BA223" s="2">
        <v>0</v>
      </c>
      <c r="BB223" s="2">
        <v>1000</v>
      </c>
      <c r="BC223" s="2">
        <v>0</v>
      </c>
      <c r="BD223" s="2">
        <v>0</v>
      </c>
      <c r="BE223" s="2">
        <v>0</v>
      </c>
      <c r="BF223" s="2">
        <v>0</v>
      </c>
      <c r="BG223" s="2">
        <v>0</v>
      </c>
      <c r="BH223" s="2">
        <v>0</v>
      </c>
      <c r="BI223" s="2">
        <v>0</v>
      </c>
      <c r="BJ223" s="2">
        <v>0</v>
      </c>
      <c r="BK223" s="2">
        <v>0</v>
      </c>
      <c r="BL223" s="2">
        <v>0</v>
      </c>
      <c r="BM223" s="3">
        <f t="shared" si="22"/>
        <v>1000</v>
      </c>
      <c r="BN223" s="2">
        <v>0</v>
      </c>
      <c r="BO223" s="2">
        <v>1000</v>
      </c>
      <c r="BP223" s="2">
        <v>0</v>
      </c>
      <c r="BQ223" s="2">
        <v>0</v>
      </c>
      <c r="BR223" s="2">
        <v>0</v>
      </c>
      <c r="BS223" s="2">
        <v>0</v>
      </c>
      <c r="BT223" s="2">
        <v>0</v>
      </c>
      <c r="BU223" s="2">
        <v>0</v>
      </c>
      <c r="BV223" s="2">
        <v>0</v>
      </c>
      <c r="BW223" s="2">
        <v>0</v>
      </c>
      <c r="BX223" s="2">
        <v>0</v>
      </c>
      <c r="BY223" s="2">
        <v>0</v>
      </c>
      <c r="BZ223" s="3">
        <f t="shared" si="23"/>
        <v>1000</v>
      </c>
      <c r="CA223" s="30">
        <f t="shared" si="24"/>
        <v>5000</v>
      </c>
    </row>
    <row r="224" spans="1:79" s="4" customFormat="1" ht="12.95" customHeight="1" x14ac:dyDescent="0.2">
      <c r="A224" s="5" t="s">
        <v>24</v>
      </c>
      <c r="B224" s="9" t="s">
        <v>16</v>
      </c>
      <c r="C224" s="5" t="s">
        <v>979</v>
      </c>
      <c r="D224" s="8" t="s">
        <v>984</v>
      </c>
      <c r="E224" s="8" t="s">
        <v>979</v>
      </c>
      <c r="F224" s="8" t="s">
        <v>984</v>
      </c>
      <c r="G224" s="5" t="s">
        <v>23</v>
      </c>
      <c r="H224" s="11" t="s">
        <v>533</v>
      </c>
      <c r="I224" s="11"/>
      <c r="J224" s="6" t="s">
        <v>761</v>
      </c>
      <c r="K224" s="6" t="s">
        <v>762</v>
      </c>
      <c r="L224" s="6" t="s">
        <v>763</v>
      </c>
      <c r="M224" s="33"/>
      <c r="N224" s="7">
        <v>0</v>
      </c>
      <c r="O224" s="2">
        <v>0</v>
      </c>
      <c r="P224" s="2">
        <v>0</v>
      </c>
      <c r="Q224" s="2">
        <v>0</v>
      </c>
      <c r="R224" s="2">
        <v>0</v>
      </c>
      <c r="S224" s="2">
        <v>0</v>
      </c>
      <c r="T224" s="2">
        <v>0</v>
      </c>
      <c r="U224" s="2">
        <v>0</v>
      </c>
      <c r="V224" s="2">
        <v>0</v>
      </c>
      <c r="W224" s="2">
        <v>0</v>
      </c>
      <c r="X224" s="2">
        <v>0</v>
      </c>
      <c r="Y224" s="2">
        <v>0</v>
      </c>
      <c r="Z224" s="32">
        <f t="shared" si="19"/>
        <v>0</v>
      </c>
      <c r="AA224" s="2">
        <v>0</v>
      </c>
      <c r="AB224" s="2">
        <v>0</v>
      </c>
      <c r="AC224" s="2">
        <v>0</v>
      </c>
      <c r="AD224" s="2">
        <v>0</v>
      </c>
      <c r="AE224" s="2">
        <v>0</v>
      </c>
      <c r="AF224" s="2">
        <v>0</v>
      </c>
      <c r="AG224" s="2">
        <v>0</v>
      </c>
      <c r="AH224" s="2">
        <v>0</v>
      </c>
      <c r="AI224" s="2">
        <v>0</v>
      </c>
      <c r="AJ224" s="2">
        <v>2500</v>
      </c>
      <c r="AK224" s="2">
        <v>0</v>
      </c>
      <c r="AL224" s="2">
        <v>0</v>
      </c>
      <c r="AM224" s="3">
        <f t="shared" si="20"/>
        <v>2500</v>
      </c>
      <c r="AN224" s="2">
        <v>0</v>
      </c>
      <c r="AO224" s="2">
        <v>0</v>
      </c>
      <c r="AP224" s="2">
        <v>0</v>
      </c>
      <c r="AQ224" s="2">
        <v>0</v>
      </c>
      <c r="AR224" s="2">
        <v>0</v>
      </c>
      <c r="AS224" s="2">
        <v>0</v>
      </c>
      <c r="AT224" s="2">
        <v>0</v>
      </c>
      <c r="AU224" s="2">
        <v>0</v>
      </c>
      <c r="AV224" s="2">
        <v>0</v>
      </c>
      <c r="AW224" s="2">
        <v>0</v>
      </c>
      <c r="AX224" s="2">
        <v>0</v>
      </c>
      <c r="AY224" s="2">
        <v>0</v>
      </c>
      <c r="AZ224" s="3">
        <f t="shared" si="21"/>
        <v>0</v>
      </c>
      <c r="BA224" s="2">
        <v>0</v>
      </c>
      <c r="BB224" s="2">
        <v>0</v>
      </c>
      <c r="BC224" s="2">
        <v>0</v>
      </c>
      <c r="BD224" s="2">
        <v>0</v>
      </c>
      <c r="BE224" s="2">
        <v>0</v>
      </c>
      <c r="BF224" s="2">
        <v>0</v>
      </c>
      <c r="BG224" s="2">
        <v>0</v>
      </c>
      <c r="BH224" s="2">
        <v>0</v>
      </c>
      <c r="BI224" s="2">
        <v>0</v>
      </c>
      <c r="BJ224" s="2">
        <v>0</v>
      </c>
      <c r="BK224" s="2">
        <v>0</v>
      </c>
      <c r="BL224" s="2">
        <v>0</v>
      </c>
      <c r="BM224" s="3">
        <f t="shared" si="22"/>
        <v>0</v>
      </c>
      <c r="BN224" s="2">
        <v>0</v>
      </c>
      <c r="BO224" s="2">
        <v>0</v>
      </c>
      <c r="BP224" s="2">
        <v>0</v>
      </c>
      <c r="BQ224" s="2">
        <v>0</v>
      </c>
      <c r="BR224" s="2">
        <v>0</v>
      </c>
      <c r="BS224" s="2">
        <v>0</v>
      </c>
      <c r="BT224" s="2">
        <v>0</v>
      </c>
      <c r="BU224" s="2">
        <v>0</v>
      </c>
      <c r="BV224" s="2">
        <v>2500</v>
      </c>
      <c r="BW224" s="2">
        <v>0</v>
      </c>
      <c r="BX224" s="2">
        <v>0</v>
      </c>
      <c r="BY224" s="2">
        <v>0</v>
      </c>
      <c r="BZ224" s="3">
        <f t="shared" si="23"/>
        <v>2500</v>
      </c>
      <c r="CA224" s="30">
        <f t="shared" si="24"/>
        <v>5000</v>
      </c>
    </row>
    <row r="225" spans="1:79" s="4" customFormat="1" ht="12.95" customHeight="1" x14ac:dyDescent="0.2">
      <c r="A225" s="5" t="s">
        <v>24</v>
      </c>
      <c r="B225" s="9" t="s">
        <v>16</v>
      </c>
      <c r="C225" s="5" t="s">
        <v>978</v>
      </c>
      <c r="D225" s="8" t="s">
        <v>983</v>
      </c>
      <c r="E225" s="8" t="s">
        <v>978</v>
      </c>
      <c r="F225" s="8" t="s">
        <v>983</v>
      </c>
      <c r="G225" s="5" t="s">
        <v>23</v>
      </c>
      <c r="H225" s="11" t="s">
        <v>533</v>
      </c>
      <c r="I225" s="11"/>
      <c r="J225" s="6" t="s">
        <v>317</v>
      </c>
      <c r="K225" s="6" t="s">
        <v>318</v>
      </c>
      <c r="L225" s="6" t="s">
        <v>319</v>
      </c>
      <c r="M225" s="33"/>
      <c r="N225" s="7">
        <v>0</v>
      </c>
      <c r="O225" s="2">
        <v>0</v>
      </c>
      <c r="P225" s="2">
        <v>0</v>
      </c>
      <c r="Q225" s="2">
        <v>0</v>
      </c>
      <c r="R225" s="2">
        <v>0</v>
      </c>
      <c r="S225" s="2">
        <v>0</v>
      </c>
      <c r="T225" s="2">
        <v>0</v>
      </c>
      <c r="U225" s="2">
        <v>0</v>
      </c>
      <c r="V225" s="2">
        <v>0</v>
      </c>
      <c r="W225" s="2">
        <v>0</v>
      </c>
      <c r="X225" s="2">
        <v>0</v>
      </c>
      <c r="Y225" s="2">
        <v>0</v>
      </c>
      <c r="Z225" s="32">
        <f t="shared" si="19"/>
        <v>0</v>
      </c>
      <c r="AA225" s="2">
        <v>0</v>
      </c>
      <c r="AB225" s="2">
        <v>0</v>
      </c>
      <c r="AC225" s="2">
        <v>0</v>
      </c>
      <c r="AD225" s="2">
        <v>0</v>
      </c>
      <c r="AE225" s="2">
        <v>0</v>
      </c>
      <c r="AF225" s="2">
        <v>0</v>
      </c>
      <c r="AG225" s="2">
        <v>0</v>
      </c>
      <c r="AH225" s="2">
        <v>0</v>
      </c>
      <c r="AI225" s="2">
        <v>0</v>
      </c>
      <c r="AJ225" s="2">
        <v>0</v>
      </c>
      <c r="AK225" s="2">
        <v>0</v>
      </c>
      <c r="AL225" s="2">
        <v>2000</v>
      </c>
      <c r="AM225" s="3">
        <f t="shared" si="20"/>
        <v>2000</v>
      </c>
      <c r="AN225" s="2">
        <v>0</v>
      </c>
      <c r="AO225" s="2">
        <v>0</v>
      </c>
      <c r="AP225" s="2">
        <v>0</v>
      </c>
      <c r="AQ225" s="2">
        <v>0</v>
      </c>
      <c r="AR225" s="2">
        <v>0</v>
      </c>
      <c r="AS225" s="2">
        <v>0</v>
      </c>
      <c r="AT225" s="2">
        <v>0</v>
      </c>
      <c r="AU225" s="2">
        <v>0</v>
      </c>
      <c r="AV225" s="2">
        <v>0</v>
      </c>
      <c r="AW225" s="2">
        <v>0</v>
      </c>
      <c r="AX225" s="2">
        <v>0</v>
      </c>
      <c r="AY225" s="2">
        <v>0</v>
      </c>
      <c r="AZ225" s="3">
        <f t="shared" si="21"/>
        <v>0</v>
      </c>
      <c r="BA225" s="2">
        <v>0</v>
      </c>
      <c r="BB225" s="2">
        <v>0</v>
      </c>
      <c r="BC225" s="2">
        <v>0</v>
      </c>
      <c r="BD225" s="2">
        <v>0</v>
      </c>
      <c r="BE225" s="2">
        <v>0</v>
      </c>
      <c r="BF225" s="2">
        <v>0</v>
      </c>
      <c r="BG225" s="2">
        <v>0</v>
      </c>
      <c r="BH225" s="2">
        <v>0</v>
      </c>
      <c r="BI225" s="2">
        <v>0</v>
      </c>
      <c r="BJ225" s="2">
        <v>0</v>
      </c>
      <c r="BK225" s="2">
        <v>0</v>
      </c>
      <c r="BL225" s="2">
        <v>0</v>
      </c>
      <c r="BM225" s="3">
        <f t="shared" si="22"/>
        <v>0</v>
      </c>
      <c r="BN225" s="2">
        <v>0</v>
      </c>
      <c r="BO225" s="2">
        <v>0</v>
      </c>
      <c r="BP225" s="2">
        <v>0</v>
      </c>
      <c r="BQ225" s="2">
        <v>0</v>
      </c>
      <c r="BR225" s="2">
        <v>0</v>
      </c>
      <c r="BS225" s="2">
        <v>0</v>
      </c>
      <c r="BT225" s="2">
        <v>0</v>
      </c>
      <c r="BU225" s="2">
        <v>0</v>
      </c>
      <c r="BV225" s="2">
        <v>2624.9</v>
      </c>
      <c r="BW225" s="2">
        <v>0</v>
      </c>
      <c r="BX225" s="2">
        <v>0</v>
      </c>
      <c r="BY225" s="2">
        <v>0</v>
      </c>
      <c r="BZ225" s="3">
        <f t="shared" si="23"/>
        <v>2624.9</v>
      </c>
      <c r="CA225" s="30">
        <f t="shared" si="24"/>
        <v>4624.8999999999996</v>
      </c>
    </row>
    <row r="226" spans="1:79" s="4" customFormat="1" ht="12.95" customHeight="1" x14ac:dyDescent="0.2">
      <c r="A226" s="5" t="s">
        <v>24</v>
      </c>
      <c r="B226" s="9" t="s">
        <v>16</v>
      </c>
      <c r="C226" s="5" t="s">
        <v>979</v>
      </c>
      <c r="D226" s="8" t="s">
        <v>984</v>
      </c>
      <c r="E226" s="8" t="s">
        <v>979</v>
      </c>
      <c r="F226" s="8" t="s">
        <v>984</v>
      </c>
      <c r="G226" s="5" t="s">
        <v>23</v>
      </c>
      <c r="H226" s="11" t="s">
        <v>533</v>
      </c>
      <c r="I226" s="11"/>
      <c r="J226" s="6" t="s">
        <v>1031</v>
      </c>
      <c r="K226" s="6" t="s">
        <v>388</v>
      </c>
      <c r="L226" s="6" t="s">
        <v>389</v>
      </c>
      <c r="M226" s="33"/>
      <c r="N226" s="7">
        <v>0</v>
      </c>
      <c r="O226" s="2">
        <v>0</v>
      </c>
      <c r="P226" s="2">
        <v>0</v>
      </c>
      <c r="Q226" s="2">
        <v>0</v>
      </c>
      <c r="R226" s="2">
        <v>0</v>
      </c>
      <c r="S226" s="2">
        <v>0</v>
      </c>
      <c r="T226" s="2">
        <v>0</v>
      </c>
      <c r="U226" s="2">
        <v>50</v>
      </c>
      <c r="V226" s="2">
        <v>100</v>
      </c>
      <c r="W226" s="2">
        <v>100</v>
      </c>
      <c r="X226" s="2">
        <v>100</v>
      </c>
      <c r="Y226" s="2">
        <v>150</v>
      </c>
      <c r="Z226" s="32">
        <f t="shared" si="19"/>
        <v>500</v>
      </c>
      <c r="AA226" s="2">
        <v>50</v>
      </c>
      <c r="AB226" s="2">
        <v>50</v>
      </c>
      <c r="AC226" s="2">
        <v>75</v>
      </c>
      <c r="AD226" s="2">
        <v>50</v>
      </c>
      <c r="AE226" s="2">
        <v>50</v>
      </c>
      <c r="AF226" s="2">
        <v>75</v>
      </c>
      <c r="AG226" s="2">
        <v>30</v>
      </c>
      <c r="AH226" s="2">
        <v>30</v>
      </c>
      <c r="AI226" s="2">
        <v>75</v>
      </c>
      <c r="AJ226" s="2">
        <v>100</v>
      </c>
      <c r="AK226" s="2">
        <v>75</v>
      </c>
      <c r="AL226" s="2">
        <v>190</v>
      </c>
      <c r="AM226" s="3">
        <f t="shared" si="20"/>
        <v>850</v>
      </c>
      <c r="AN226" s="2">
        <v>50</v>
      </c>
      <c r="AO226" s="2">
        <v>50</v>
      </c>
      <c r="AP226" s="2">
        <v>100</v>
      </c>
      <c r="AQ226" s="2">
        <v>100</v>
      </c>
      <c r="AR226" s="2">
        <v>100</v>
      </c>
      <c r="AS226" s="2">
        <v>100</v>
      </c>
      <c r="AT226" s="2">
        <v>50</v>
      </c>
      <c r="AU226" s="2">
        <v>100</v>
      </c>
      <c r="AV226" s="2">
        <v>100</v>
      </c>
      <c r="AW226" s="2">
        <v>100</v>
      </c>
      <c r="AX226" s="2">
        <v>100</v>
      </c>
      <c r="AY226" s="2">
        <v>100</v>
      </c>
      <c r="AZ226" s="3">
        <f t="shared" si="21"/>
        <v>1050</v>
      </c>
      <c r="BA226" s="2">
        <v>50</v>
      </c>
      <c r="BB226" s="2">
        <v>50</v>
      </c>
      <c r="BC226" s="2">
        <v>100</v>
      </c>
      <c r="BD226" s="2">
        <v>100</v>
      </c>
      <c r="BE226" s="2">
        <v>100</v>
      </c>
      <c r="BF226" s="2">
        <v>100</v>
      </c>
      <c r="BG226" s="2">
        <v>50</v>
      </c>
      <c r="BH226" s="2">
        <v>100</v>
      </c>
      <c r="BI226" s="2">
        <v>100</v>
      </c>
      <c r="BJ226" s="2">
        <v>100</v>
      </c>
      <c r="BK226" s="2">
        <v>100</v>
      </c>
      <c r="BL226" s="2">
        <v>100</v>
      </c>
      <c r="BM226" s="3">
        <f t="shared" si="22"/>
        <v>1050</v>
      </c>
      <c r="BN226" s="2">
        <v>50</v>
      </c>
      <c r="BO226" s="2">
        <v>50</v>
      </c>
      <c r="BP226" s="2">
        <v>100</v>
      </c>
      <c r="BQ226" s="2">
        <v>100</v>
      </c>
      <c r="BR226" s="2">
        <v>100</v>
      </c>
      <c r="BS226" s="2">
        <v>100</v>
      </c>
      <c r="BT226" s="2">
        <v>50</v>
      </c>
      <c r="BU226" s="2">
        <v>100</v>
      </c>
      <c r="BV226" s="2">
        <v>100</v>
      </c>
      <c r="BW226" s="2">
        <v>100</v>
      </c>
      <c r="BX226" s="2">
        <v>100</v>
      </c>
      <c r="BY226" s="2">
        <v>100</v>
      </c>
      <c r="BZ226" s="3">
        <f t="shared" si="23"/>
        <v>1050</v>
      </c>
      <c r="CA226" s="30">
        <f t="shared" si="24"/>
        <v>4500</v>
      </c>
    </row>
    <row r="227" spans="1:79" s="4" customFormat="1" ht="12.95" customHeight="1" x14ac:dyDescent="0.2">
      <c r="A227" s="5" t="s">
        <v>24</v>
      </c>
      <c r="B227" s="9" t="s">
        <v>16</v>
      </c>
      <c r="C227" s="5" t="s">
        <v>979</v>
      </c>
      <c r="D227" s="8" t="s">
        <v>984</v>
      </c>
      <c r="E227" s="8" t="s">
        <v>979</v>
      </c>
      <c r="F227" s="8" t="s">
        <v>984</v>
      </c>
      <c r="G227" s="5" t="s">
        <v>29</v>
      </c>
      <c r="H227" s="11" t="s">
        <v>533</v>
      </c>
      <c r="I227" s="11"/>
      <c r="J227" s="6" t="s">
        <v>507</v>
      </c>
      <c r="K227" s="6" t="s">
        <v>508</v>
      </c>
      <c r="L227" s="6" t="s">
        <v>509</v>
      </c>
      <c r="M227" s="33"/>
      <c r="N227" s="7">
        <v>0</v>
      </c>
      <c r="O227" s="2">
        <v>0</v>
      </c>
      <c r="P227" s="2">
        <v>0</v>
      </c>
      <c r="Q227" s="2">
        <v>0</v>
      </c>
      <c r="R227" s="2">
        <v>0</v>
      </c>
      <c r="S227" s="2">
        <v>0</v>
      </c>
      <c r="T227" s="2">
        <v>0</v>
      </c>
      <c r="U227" s="2">
        <v>0</v>
      </c>
      <c r="V227" s="2">
        <v>0</v>
      </c>
      <c r="W227" s="2">
        <v>0</v>
      </c>
      <c r="X227" s="2">
        <v>0</v>
      </c>
      <c r="Y227" s="2">
        <v>0</v>
      </c>
      <c r="Z227" s="32">
        <f t="shared" si="19"/>
        <v>0</v>
      </c>
      <c r="AA227" s="2">
        <v>50</v>
      </c>
      <c r="AB227" s="2">
        <v>50</v>
      </c>
      <c r="AC227" s="2">
        <v>100</v>
      </c>
      <c r="AD227" s="2">
        <v>100</v>
      </c>
      <c r="AE227" s="2">
        <v>150</v>
      </c>
      <c r="AF227" s="2">
        <v>300</v>
      </c>
      <c r="AG227" s="2">
        <v>300</v>
      </c>
      <c r="AH227" s="2">
        <v>300</v>
      </c>
      <c r="AI227" s="2">
        <v>300</v>
      </c>
      <c r="AJ227" s="2">
        <v>350</v>
      </c>
      <c r="AK227" s="2">
        <v>350</v>
      </c>
      <c r="AL227" s="2">
        <v>150</v>
      </c>
      <c r="AM227" s="3">
        <f t="shared" si="20"/>
        <v>2500</v>
      </c>
      <c r="AN227" s="2">
        <v>100</v>
      </c>
      <c r="AO227" s="2">
        <v>100</v>
      </c>
      <c r="AP227" s="2">
        <v>200</v>
      </c>
      <c r="AQ227" s="2">
        <v>100</v>
      </c>
      <c r="AR227" s="2">
        <v>200</v>
      </c>
      <c r="AS227" s="2">
        <v>200</v>
      </c>
      <c r="AT227" s="2">
        <v>100</v>
      </c>
      <c r="AU227" s="2">
        <v>200</v>
      </c>
      <c r="AV227" s="2">
        <v>200</v>
      </c>
      <c r="AW227" s="2">
        <v>200</v>
      </c>
      <c r="AX227" s="2">
        <v>200</v>
      </c>
      <c r="AY227" s="2">
        <v>200</v>
      </c>
      <c r="AZ227" s="3">
        <f t="shared" si="21"/>
        <v>2000</v>
      </c>
      <c r="BA227" s="2">
        <v>0</v>
      </c>
      <c r="BB227" s="2">
        <v>0</v>
      </c>
      <c r="BC227" s="2">
        <v>0</v>
      </c>
      <c r="BD227" s="2">
        <v>0</v>
      </c>
      <c r="BE227" s="2">
        <v>0</v>
      </c>
      <c r="BF227" s="2">
        <v>0</v>
      </c>
      <c r="BG227" s="2">
        <v>0</v>
      </c>
      <c r="BH227" s="2">
        <v>0</v>
      </c>
      <c r="BI227" s="2">
        <v>0</v>
      </c>
      <c r="BJ227" s="2">
        <v>0</v>
      </c>
      <c r="BK227" s="2">
        <v>0</v>
      </c>
      <c r="BL227" s="2">
        <v>0</v>
      </c>
      <c r="BM227" s="3">
        <f t="shared" si="22"/>
        <v>0</v>
      </c>
      <c r="BN227" s="2">
        <v>0</v>
      </c>
      <c r="BO227" s="2">
        <v>0</v>
      </c>
      <c r="BP227" s="2">
        <v>0</v>
      </c>
      <c r="BQ227" s="2">
        <v>0</v>
      </c>
      <c r="BR227" s="2">
        <v>0</v>
      </c>
      <c r="BS227" s="2">
        <v>0</v>
      </c>
      <c r="BT227" s="2">
        <v>0</v>
      </c>
      <c r="BU227" s="2">
        <v>0</v>
      </c>
      <c r="BV227" s="2">
        <v>0</v>
      </c>
      <c r="BW227" s="2">
        <v>0</v>
      </c>
      <c r="BX227" s="2">
        <v>0</v>
      </c>
      <c r="BY227" s="2">
        <v>0</v>
      </c>
      <c r="BZ227" s="3">
        <f t="shared" si="23"/>
        <v>0</v>
      </c>
      <c r="CA227" s="30">
        <f t="shared" si="24"/>
        <v>4500</v>
      </c>
    </row>
    <row r="228" spans="1:79" s="4" customFormat="1" ht="12.95" customHeight="1" x14ac:dyDescent="0.2">
      <c r="A228" s="5" t="s">
        <v>24</v>
      </c>
      <c r="B228" s="9" t="s">
        <v>16</v>
      </c>
      <c r="C228" s="5" t="s">
        <v>981</v>
      </c>
      <c r="D228" s="8" t="s">
        <v>986</v>
      </c>
      <c r="E228" s="8" t="s">
        <v>981</v>
      </c>
      <c r="F228" s="8" t="s">
        <v>986</v>
      </c>
      <c r="G228" s="5" t="s">
        <v>23</v>
      </c>
      <c r="H228" s="11" t="s">
        <v>532</v>
      </c>
      <c r="I228" s="11"/>
      <c r="J228" s="6" t="s">
        <v>357</v>
      </c>
      <c r="K228" s="6" t="s">
        <v>358</v>
      </c>
      <c r="L228" s="6" t="s">
        <v>26</v>
      </c>
      <c r="M228" s="33"/>
      <c r="N228" s="7">
        <v>0</v>
      </c>
      <c r="O228" s="2"/>
      <c r="P228" s="2">
        <f>100+100</f>
        <v>200</v>
      </c>
      <c r="Q228" s="2">
        <v>250</v>
      </c>
      <c r="R228" s="2">
        <v>400</v>
      </c>
      <c r="S228" s="2">
        <v>296.48699999999997</v>
      </c>
      <c r="T228" s="2">
        <v>350</v>
      </c>
      <c r="U228" s="2">
        <v>350</v>
      </c>
      <c r="V228" s="2">
        <v>250</v>
      </c>
      <c r="W228" s="2">
        <v>250</v>
      </c>
      <c r="X228" s="2">
        <v>750</v>
      </c>
      <c r="Y228" s="2">
        <v>709</v>
      </c>
      <c r="Z228" s="32">
        <f t="shared" si="19"/>
        <v>3805.4870000000001</v>
      </c>
      <c r="AA228" s="2">
        <v>0</v>
      </c>
      <c r="AB228" s="2">
        <v>0</v>
      </c>
      <c r="AC228" s="2">
        <v>0</v>
      </c>
      <c r="AD228" s="2">
        <v>0</v>
      </c>
      <c r="AE228" s="2">
        <v>0</v>
      </c>
      <c r="AF228" s="2">
        <v>0</v>
      </c>
      <c r="AG228" s="2">
        <v>0</v>
      </c>
      <c r="AH228" s="2">
        <v>0</v>
      </c>
      <c r="AI228" s="2">
        <v>0</v>
      </c>
      <c r="AJ228" s="2">
        <v>0</v>
      </c>
      <c r="AK228" s="2">
        <v>0</v>
      </c>
      <c r="AL228" s="2">
        <v>0</v>
      </c>
      <c r="AM228" s="3">
        <f t="shared" si="20"/>
        <v>0</v>
      </c>
      <c r="AN228" s="2">
        <v>0</v>
      </c>
      <c r="AO228" s="2">
        <v>0</v>
      </c>
      <c r="AP228" s="2">
        <v>0</v>
      </c>
      <c r="AQ228" s="2">
        <v>0</v>
      </c>
      <c r="AR228" s="2">
        <v>0</v>
      </c>
      <c r="AS228" s="2">
        <v>0</v>
      </c>
      <c r="AT228" s="2">
        <v>0</v>
      </c>
      <c r="AU228" s="2">
        <v>0</v>
      </c>
      <c r="AV228" s="2">
        <v>0</v>
      </c>
      <c r="AW228" s="2">
        <v>0</v>
      </c>
      <c r="AX228" s="2">
        <v>0</v>
      </c>
      <c r="AY228" s="2">
        <v>0</v>
      </c>
      <c r="AZ228" s="3">
        <f t="shared" si="21"/>
        <v>0</v>
      </c>
      <c r="BA228" s="2">
        <v>0</v>
      </c>
      <c r="BB228" s="2">
        <v>0</v>
      </c>
      <c r="BC228" s="2">
        <v>0</v>
      </c>
      <c r="BD228" s="2">
        <v>0</v>
      </c>
      <c r="BE228" s="2">
        <v>0</v>
      </c>
      <c r="BF228" s="2">
        <v>0</v>
      </c>
      <c r="BG228" s="2">
        <v>0</v>
      </c>
      <c r="BH228" s="2">
        <v>0</v>
      </c>
      <c r="BI228" s="2">
        <v>0</v>
      </c>
      <c r="BJ228" s="2">
        <v>0</v>
      </c>
      <c r="BK228" s="2">
        <v>0</v>
      </c>
      <c r="BL228" s="2">
        <v>0</v>
      </c>
      <c r="BM228" s="3">
        <f t="shared" si="22"/>
        <v>0</v>
      </c>
      <c r="BN228" s="2">
        <v>0</v>
      </c>
      <c r="BO228" s="2">
        <v>0</v>
      </c>
      <c r="BP228" s="2">
        <v>0</v>
      </c>
      <c r="BQ228" s="2">
        <v>0</v>
      </c>
      <c r="BR228" s="2">
        <v>0</v>
      </c>
      <c r="BS228" s="2">
        <v>0</v>
      </c>
      <c r="BT228" s="2">
        <v>0</v>
      </c>
      <c r="BU228" s="2">
        <v>0</v>
      </c>
      <c r="BV228" s="2">
        <v>0</v>
      </c>
      <c r="BW228" s="2">
        <v>0</v>
      </c>
      <c r="BX228" s="2">
        <v>0</v>
      </c>
      <c r="BY228" s="2">
        <v>0</v>
      </c>
      <c r="BZ228" s="3">
        <f t="shared" si="23"/>
        <v>0</v>
      </c>
      <c r="CA228" s="30">
        <f t="shared" si="24"/>
        <v>3805.4870000000001</v>
      </c>
    </row>
    <row r="229" spans="1:79" s="4" customFormat="1" ht="12.95" customHeight="1" x14ac:dyDescent="0.2">
      <c r="A229" s="5" t="s">
        <v>24</v>
      </c>
      <c r="B229" s="9" t="s">
        <v>16</v>
      </c>
      <c r="C229" s="5" t="s">
        <v>979</v>
      </c>
      <c r="D229" s="8" t="s">
        <v>984</v>
      </c>
      <c r="E229" s="8" t="s">
        <v>979</v>
      </c>
      <c r="F229" s="8" t="s">
        <v>984</v>
      </c>
      <c r="G229" s="5" t="s">
        <v>23</v>
      </c>
      <c r="H229" s="11" t="s">
        <v>533</v>
      </c>
      <c r="I229" s="11"/>
      <c r="J229" s="6" t="s">
        <v>906</v>
      </c>
      <c r="K229" s="6"/>
      <c r="L229" s="6"/>
      <c r="M229" s="33"/>
      <c r="N229" s="7">
        <v>0</v>
      </c>
      <c r="O229" s="2">
        <v>0</v>
      </c>
      <c r="P229" s="2">
        <v>0</v>
      </c>
      <c r="Q229" s="2">
        <v>0</v>
      </c>
      <c r="R229" s="2">
        <v>150</v>
      </c>
      <c r="S229" s="2">
        <v>150</v>
      </c>
      <c r="T229" s="2">
        <v>150</v>
      </c>
      <c r="U229" s="2">
        <v>250</v>
      </c>
      <c r="V229" s="2">
        <v>250</v>
      </c>
      <c r="W229" s="2">
        <v>300</v>
      </c>
      <c r="X229" s="2">
        <v>300</v>
      </c>
      <c r="Y229" s="2">
        <v>350</v>
      </c>
      <c r="Z229" s="32">
        <f t="shared" si="19"/>
        <v>1900</v>
      </c>
      <c r="AA229" s="2">
        <v>200</v>
      </c>
      <c r="AB229" s="2">
        <v>200</v>
      </c>
      <c r="AC229" s="2">
        <v>300</v>
      </c>
      <c r="AD229" s="2">
        <v>350</v>
      </c>
      <c r="AE229" s="2">
        <v>350</v>
      </c>
      <c r="AF229" s="2">
        <v>500</v>
      </c>
      <c r="AG229" s="2">
        <v>0</v>
      </c>
      <c r="AH229" s="2">
        <v>0</v>
      </c>
      <c r="AI229" s="2">
        <v>0</v>
      </c>
      <c r="AJ229" s="2">
        <v>0</v>
      </c>
      <c r="AK229" s="2">
        <v>0</v>
      </c>
      <c r="AL229" s="2">
        <v>0</v>
      </c>
      <c r="AM229" s="3">
        <f t="shared" si="20"/>
        <v>1900</v>
      </c>
      <c r="AN229" s="2">
        <v>0</v>
      </c>
      <c r="AO229" s="2">
        <v>0</v>
      </c>
      <c r="AP229" s="2">
        <v>0</v>
      </c>
      <c r="AQ229" s="2">
        <v>0</v>
      </c>
      <c r="AR229" s="2">
        <v>0</v>
      </c>
      <c r="AS229" s="2">
        <v>0</v>
      </c>
      <c r="AT229" s="2">
        <v>0</v>
      </c>
      <c r="AU229" s="2">
        <v>0</v>
      </c>
      <c r="AV229" s="2">
        <v>0</v>
      </c>
      <c r="AW229" s="2">
        <v>0</v>
      </c>
      <c r="AX229" s="2">
        <v>0</v>
      </c>
      <c r="AY229" s="2">
        <v>0</v>
      </c>
      <c r="AZ229" s="3">
        <f t="shared" si="21"/>
        <v>0</v>
      </c>
      <c r="BA229" s="2">
        <v>0</v>
      </c>
      <c r="BB229" s="2">
        <v>0</v>
      </c>
      <c r="BC229" s="2">
        <v>0</v>
      </c>
      <c r="BD229" s="2">
        <v>0</v>
      </c>
      <c r="BE229" s="2">
        <v>0</v>
      </c>
      <c r="BF229" s="2">
        <v>0</v>
      </c>
      <c r="BG229" s="2">
        <v>0</v>
      </c>
      <c r="BH229" s="2">
        <v>0</v>
      </c>
      <c r="BI229" s="2">
        <v>0</v>
      </c>
      <c r="BJ229" s="2">
        <v>0</v>
      </c>
      <c r="BK229" s="2">
        <v>0</v>
      </c>
      <c r="BL229" s="2">
        <v>0</v>
      </c>
      <c r="BM229" s="3">
        <f t="shared" si="22"/>
        <v>0</v>
      </c>
      <c r="BN229" s="2">
        <v>0</v>
      </c>
      <c r="BO229" s="2">
        <v>0</v>
      </c>
      <c r="BP229" s="2">
        <v>0</v>
      </c>
      <c r="BQ229" s="2">
        <v>0</v>
      </c>
      <c r="BR229" s="2">
        <v>0</v>
      </c>
      <c r="BS229" s="2">
        <v>0</v>
      </c>
      <c r="BT229" s="2">
        <v>0</v>
      </c>
      <c r="BU229" s="2">
        <v>0</v>
      </c>
      <c r="BV229" s="2">
        <v>0</v>
      </c>
      <c r="BW229" s="2">
        <v>0</v>
      </c>
      <c r="BX229" s="2">
        <v>0</v>
      </c>
      <c r="BY229" s="2">
        <v>0</v>
      </c>
      <c r="BZ229" s="3">
        <f t="shared" si="23"/>
        <v>0</v>
      </c>
      <c r="CA229" s="30">
        <f t="shared" si="24"/>
        <v>3800</v>
      </c>
    </row>
    <row r="230" spans="1:79" s="4" customFormat="1" ht="12.95" customHeight="1" x14ac:dyDescent="0.2">
      <c r="A230" s="5" t="s">
        <v>24</v>
      </c>
      <c r="B230" s="9" t="s">
        <v>16</v>
      </c>
      <c r="C230" s="5" t="s">
        <v>980</v>
      </c>
      <c r="D230" s="8" t="s">
        <v>988</v>
      </c>
      <c r="E230" s="8" t="s">
        <v>980</v>
      </c>
      <c r="F230" s="8" t="s">
        <v>988</v>
      </c>
      <c r="G230" s="5" t="s">
        <v>23</v>
      </c>
      <c r="H230" s="11" t="s">
        <v>533</v>
      </c>
      <c r="I230" s="11"/>
      <c r="J230" s="6" t="s">
        <v>278</v>
      </c>
      <c r="K230" s="6" t="s">
        <v>278</v>
      </c>
      <c r="L230" s="6" t="s">
        <v>748</v>
      </c>
      <c r="M230" s="33"/>
      <c r="N230" s="7">
        <v>0</v>
      </c>
      <c r="O230" s="2">
        <v>0</v>
      </c>
      <c r="P230" s="2">
        <v>0</v>
      </c>
      <c r="Q230" s="2">
        <v>0</v>
      </c>
      <c r="R230" s="2">
        <v>0</v>
      </c>
      <c r="S230" s="2">
        <v>0</v>
      </c>
      <c r="T230" s="2">
        <v>0</v>
      </c>
      <c r="U230" s="2">
        <v>0</v>
      </c>
      <c r="V230" s="2">
        <v>0</v>
      </c>
      <c r="W230" s="2">
        <v>0</v>
      </c>
      <c r="X230" s="2">
        <v>0</v>
      </c>
      <c r="Y230" s="2">
        <v>0</v>
      </c>
      <c r="Z230" s="32">
        <f t="shared" si="19"/>
        <v>0</v>
      </c>
      <c r="AA230" s="2">
        <v>0</v>
      </c>
      <c r="AB230" s="2">
        <v>0</v>
      </c>
      <c r="AC230" s="2">
        <v>0</v>
      </c>
      <c r="AD230" s="2">
        <v>0</v>
      </c>
      <c r="AE230" s="2">
        <v>0</v>
      </c>
      <c r="AF230" s="2">
        <v>0</v>
      </c>
      <c r="AG230" s="2">
        <v>0</v>
      </c>
      <c r="AH230" s="2">
        <v>0</v>
      </c>
      <c r="AI230" s="2">
        <v>0</v>
      </c>
      <c r="AJ230" s="2">
        <v>0</v>
      </c>
      <c r="AK230" s="2">
        <v>0</v>
      </c>
      <c r="AL230" s="2">
        <v>0</v>
      </c>
      <c r="AM230" s="3">
        <f t="shared" si="20"/>
        <v>0</v>
      </c>
      <c r="AN230" s="2">
        <v>300</v>
      </c>
      <c r="AO230" s="2">
        <v>300</v>
      </c>
      <c r="AP230" s="2">
        <v>300</v>
      </c>
      <c r="AQ230" s="2">
        <v>300</v>
      </c>
      <c r="AR230" s="2">
        <v>300</v>
      </c>
      <c r="AS230" s="2">
        <v>300</v>
      </c>
      <c r="AT230" s="2">
        <v>300</v>
      </c>
      <c r="AU230" s="2">
        <v>300</v>
      </c>
      <c r="AV230" s="2">
        <v>300</v>
      </c>
      <c r="AW230" s="2">
        <v>300</v>
      </c>
      <c r="AX230" s="2">
        <v>300</v>
      </c>
      <c r="AY230" s="2">
        <v>200</v>
      </c>
      <c r="AZ230" s="3">
        <f t="shared" si="21"/>
        <v>3500</v>
      </c>
      <c r="BA230" s="2">
        <v>0</v>
      </c>
      <c r="BB230" s="2">
        <v>0</v>
      </c>
      <c r="BC230" s="2">
        <v>0</v>
      </c>
      <c r="BD230" s="2">
        <v>0</v>
      </c>
      <c r="BE230" s="2">
        <v>0</v>
      </c>
      <c r="BF230" s="2">
        <v>0</v>
      </c>
      <c r="BG230" s="2">
        <v>0</v>
      </c>
      <c r="BH230" s="2">
        <v>0</v>
      </c>
      <c r="BI230" s="2">
        <v>0</v>
      </c>
      <c r="BJ230" s="2">
        <v>0</v>
      </c>
      <c r="BK230" s="2">
        <v>0</v>
      </c>
      <c r="BL230" s="2">
        <v>0</v>
      </c>
      <c r="BM230" s="3">
        <f t="shared" si="22"/>
        <v>0</v>
      </c>
      <c r="BN230" s="2">
        <v>0</v>
      </c>
      <c r="BO230" s="2">
        <v>0</v>
      </c>
      <c r="BP230" s="2">
        <v>0</v>
      </c>
      <c r="BQ230" s="2">
        <v>0</v>
      </c>
      <c r="BR230" s="2">
        <v>0</v>
      </c>
      <c r="BS230" s="2">
        <v>0</v>
      </c>
      <c r="BT230" s="2">
        <v>0</v>
      </c>
      <c r="BU230" s="2">
        <v>0</v>
      </c>
      <c r="BV230" s="2">
        <v>0</v>
      </c>
      <c r="BW230" s="2">
        <v>0</v>
      </c>
      <c r="BX230" s="2">
        <v>0</v>
      </c>
      <c r="BY230" s="2">
        <v>0</v>
      </c>
      <c r="BZ230" s="3">
        <f t="shared" si="23"/>
        <v>0</v>
      </c>
      <c r="CA230" s="30">
        <f t="shared" si="24"/>
        <v>3500</v>
      </c>
    </row>
    <row r="231" spans="1:79" s="4" customFormat="1" ht="12.95" customHeight="1" x14ac:dyDescent="0.2">
      <c r="A231" s="5" t="s">
        <v>24</v>
      </c>
      <c r="B231" s="9" t="s">
        <v>16</v>
      </c>
      <c r="C231" s="5" t="s">
        <v>272</v>
      </c>
      <c r="D231" s="8" t="s">
        <v>987</v>
      </c>
      <c r="E231" s="8" t="s">
        <v>272</v>
      </c>
      <c r="F231" s="8" t="s">
        <v>987</v>
      </c>
      <c r="G231" s="5" t="s">
        <v>23</v>
      </c>
      <c r="H231" s="11" t="s">
        <v>533</v>
      </c>
      <c r="I231" s="11"/>
      <c r="J231" s="6" t="s">
        <v>832</v>
      </c>
      <c r="K231" s="6" t="s">
        <v>833</v>
      </c>
      <c r="L231" s="6" t="s">
        <v>834</v>
      </c>
      <c r="M231" s="33"/>
      <c r="N231" s="7">
        <v>0</v>
      </c>
      <c r="O231" s="2">
        <v>0</v>
      </c>
      <c r="P231" s="2">
        <v>0</v>
      </c>
      <c r="Q231" s="2">
        <v>0</v>
      </c>
      <c r="R231" s="2">
        <v>1580</v>
      </c>
      <c r="S231" s="2">
        <v>0</v>
      </c>
      <c r="T231" s="2">
        <v>0</v>
      </c>
      <c r="U231" s="2">
        <v>0</v>
      </c>
      <c r="V231" s="2">
        <v>0</v>
      </c>
      <c r="W231" s="2">
        <v>0</v>
      </c>
      <c r="X231" s="2">
        <v>0</v>
      </c>
      <c r="Y231" s="2">
        <v>0</v>
      </c>
      <c r="Z231" s="32">
        <f t="shared" si="19"/>
        <v>1580</v>
      </c>
      <c r="AA231" s="2">
        <v>0</v>
      </c>
      <c r="AB231" s="2">
        <v>0</v>
      </c>
      <c r="AC231" s="2">
        <v>0</v>
      </c>
      <c r="AD231" s="2">
        <v>0</v>
      </c>
      <c r="AE231" s="2">
        <v>0</v>
      </c>
      <c r="AF231" s="2">
        <v>0</v>
      </c>
      <c r="AG231" s="2">
        <v>0</v>
      </c>
      <c r="AH231" s="2">
        <v>0</v>
      </c>
      <c r="AI231" s="2">
        <v>0</v>
      </c>
      <c r="AJ231" s="2">
        <v>0</v>
      </c>
      <c r="AK231" s="2">
        <v>0</v>
      </c>
      <c r="AL231" s="2">
        <v>0</v>
      </c>
      <c r="AM231" s="3">
        <f t="shared" si="20"/>
        <v>0</v>
      </c>
      <c r="AN231" s="2">
        <v>0</v>
      </c>
      <c r="AO231" s="2">
        <v>1580</v>
      </c>
      <c r="AP231" s="2">
        <v>0</v>
      </c>
      <c r="AQ231" s="2">
        <v>0</v>
      </c>
      <c r="AR231" s="2">
        <v>0</v>
      </c>
      <c r="AS231" s="2">
        <v>0</v>
      </c>
      <c r="AT231" s="2">
        <v>0</v>
      </c>
      <c r="AU231" s="2">
        <v>0</v>
      </c>
      <c r="AV231" s="2">
        <v>0</v>
      </c>
      <c r="AW231" s="2">
        <v>0</v>
      </c>
      <c r="AX231" s="2">
        <v>0</v>
      </c>
      <c r="AY231" s="2">
        <v>0</v>
      </c>
      <c r="AZ231" s="3">
        <f t="shared" si="21"/>
        <v>1580</v>
      </c>
      <c r="BA231" s="2">
        <v>0</v>
      </c>
      <c r="BB231" s="2">
        <v>0</v>
      </c>
      <c r="BC231" s="2">
        <v>0</v>
      </c>
      <c r="BD231" s="2">
        <v>0</v>
      </c>
      <c r="BE231" s="2">
        <v>0</v>
      </c>
      <c r="BF231" s="2">
        <v>0</v>
      </c>
      <c r="BG231" s="2">
        <v>0</v>
      </c>
      <c r="BH231" s="2">
        <v>0</v>
      </c>
      <c r="BI231" s="2">
        <v>0</v>
      </c>
      <c r="BJ231" s="2">
        <v>0</v>
      </c>
      <c r="BK231" s="2">
        <v>0</v>
      </c>
      <c r="BL231" s="2">
        <v>0</v>
      </c>
      <c r="BM231" s="3">
        <f t="shared" si="22"/>
        <v>0</v>
      </c>
      <c r="BN231" s="2">
        <v>0</v>
      </c>
      <c r="BO231" s="2">
        <v>0</v>
      </c>
      <c r="BP231" s="2">
        <v>0</v>
      </c>
      <c r="BQ231" s="2">
        <v>0</v>
      </c>
      <c r="BR231" s="2">
        <v>0</v>
      </c>
      <c r="BS231" s="2">
        <v>0</v>
      </c>
      <c r="BT231" s="2">
        <v>0</v>
      </c>
      <c r="BU231" s="2">
        <v>0</v>
      </c>
      <c r="BV231" s="2">
        <v>0</v>
      </c>
      <c r="BW231" s="2">
        <v>0</v>
      </c>
      <c r="BX231" s="2">
        <v>0</v>
      </c>
      <c r="BY231" s="2">
        <v>0</v>
      </c>
      <c r="BZ231" s="3">
        <f t="shared" si="23"/>
        <v>0</v>
      </c>
      <c r="CA231" s="30">
        <f t="shared" si="24"/>
        <v>3160</v>
      </c>
    </row>
    <row r="232" spans="1:79" s="4" customFormat="1" ht="12.95" customHeight="1" x14ac:dyDescent="0.2">
      <c r="A232" s="5" t="s">
        <v>24</v>
      </c>
      <c r="B232" s="9" t="s">
        <v>16</v>
      </c>
      <c r="C232" s="5" t="s">
        <v>272</v>
      </c>
      <c r="D232" s="8" t="s">
        <v>987</v>
      </c>
      <c r="E232" s="8" t="s">
        <v>272</v>
      </c>
      <c r="F232" s="8" t="s">
        <v>987</v>
      </c>
      <c r="G232" s="5" t="s">
        <v>23</v>
      </c>
      <c r="H232" s="11" t="s">
        <v>533</v>
      </c>
      <c r="I232" s="11"/>
      <c r="J232" s="6" t="s">
        <v>923</v>
      </c>
      <c r="K232" s="6" t="s">
        <v>924</v>
      </c>
      <c r="L232" s="6" t="s">
        <v>925</v>
      </c>
      <c r="M232" s="33"/>
      <c r="N232" s="7">
        <v>0</v>
      </c>
      <c r="O232" s="2">
        <v>0</v>
      </c>
      <c r="P232" s="2">
        <v>565</v>
      </c>
      <c r="Q232" s="2">
        <v>0</v>
      </c>
      <c r="R232" s="2">
        <v>0</v>
      </c>
      <c r="S232" s="2">
        <v>0</v>
      </c>
      <c r="T232" s="2">
        <v>0</v>
      </c>
      <c r="U232" s="2">
        <v>0</v>
      </c>
      <c r="V232" s="2">
        <v>0</v>
      </c>
      <c r="W232" s="2">
        <v>0</v>
      </c>
      <c r="X232" s="2">
        <v>0</v>
      </c>
      <c r="Y232" s="2">
        <v>278</v>
      </c>
      <c r="Z232" s="32">
        <f t="shared" si="19"/>
        <v>843</v>
      </c>
      <c r="AA232" s="2">
        <v>0</v>
      </c>
      <c r="AB232" s="2">
        <v>0</v>
      </c>
      <c r="AC232" s="2">
        <v>0</v>
      </c>
      <c r="AD232" s="2">
        <v>0</v>
      </c>
      <c r="AE232" s="2">
        <v>0</v>
      </c>
      <c r="AF232" s="2">
        <v>0</v>
      </c>
      <c r="AG232" s="2">
        <v>0</v>
      </c>
      <c r="AH232" s="2">
        <v>0</v>
      </c>
      <c r="AI232" s="2">
        <v>0</v>
      </c>
      <c r="AJ232" s="2">
        <v>0</v>
      </c>
      <c r="AK232" s="2">
        <v>0</v>
      </c>
      <c r="AL232" s="2">
        <v>0</v>
      </c>
      <c r="AM232" s="3">
        <f t="shared" si="20"/>
        <v>0</v>
      </c>
      <c r="AN232" s="2">
        <v>0</v>
      </c>
      <c r="AO232" s="2">
        <v>0</v>
      </c>
      <c r="AP232" s="2">
        <v>1130</v>
      </c>
      <c r="AQ232" s="2">
        <v>0</v>
      </c>
      <c r="AR232" s="2">
        <v>0</v>
      </c>
      <c r="AS232" s="2">
        <v>0</v>
      </c>
      <c r="AT232" s="2">
        <v>0</v>
      </c>
      <c r="AU232" s="2">
        <v>0</v>
      </c>
      <c r="AV232" s="2">
        <v>0</v>
      </c>
      <c r="AW232" s="2">
        <v>0</v>
      </c>
      <c r="AX232" s="2">
        <v>0</v>
      </c>
      <c r="AY232" s="2">
        <v>0</v>
      </c>
      <c r="AZ232" s="3">
        <f t="shared" si="21"/>
        <v>1130</v>
      </c>
      <c r="BA232" s="2">
        <v>0</v>
      </c>
      <c r="BB232" s="2">
        <v>0</v>
      </c>
      <c r="BC232" s="2">
        <v>0</v>
      </c>
      <c r="BD232" s="2">
        <v>0</v>
      </c>
      <c r="BE232" s="2">
        <v>0</v>
      </c>
      <c r="BF232" s="2">
        <v>0</v>
      </c>
      <c r="BG232" s="2">
        <v>0</v>
      </c>
      <c r="BH232" s="2">
        <v>0</v>
      </c>
      <c r="BI232" s="2">
        <v>0</v>
      </c>
      <c r="BJ232" s="2">
        <v>0</v>
      </c>
      <c r="BK232" s="2">
        <v>0</v>
      </c>
      <c r="BL232" s="2">
        <v>0</v>
      </c>
      <c r="BM232" s="3">
        <f t="shared" si="22"/>
        <v>0</v>
      </c>
      <c r="BN232" s="2">
        <v>0</v>
      </c>
      <c r="BO232" s="2">
        <v>0</v>
      </c>
      <c r="BP232" s="2">
        <v>1130</v>
      </c>
      <c r="BQ232" s="2">
        <v>0</v>
      </c>
      <c r="BR232" s="2">
        <v>0</v>
      </c>
      <c r="BS232" s="2">
        <v>0</v>
      </c>
      <c r="BT232" s="2">
        <v>0</v>
      </c>
      <c r="BU232" s="2">
        <v>0</v>
      </c>
      <c r="BV232" s="2">
        <v>0</v>
      </c>
      <c r="BW232" s="2">
        <v>0</v>
      </c>
      <c r="BX232" s="2">
        <v>0</v>
      </c>
      <c r="BY232" s="2">
        <v>0</v>
      </c>
      <c r="BZ232" s="3">
        <f t="shared" si="23"/>
        <v>1130</v>
      </c>
      <c r="CA232" s="30">
        <f t="shared" si="24"/>
        <v>3103</v>
      </c>
    </row>
    <row r="233" spans="1:79" s="4" customFormat="1" ht="12.95" customHeight="1" x14ac:dyDescent="0.2">
      <c r="A233" s="5" t="s">
        <v>24</v>
      </c>
      <c r="B233" s="9" t="s">
        <v>16</v>
      </c>
      <c r="C233" s="5" t="s">
        <v>981</v>
      </c>
      <c r="D233" s="8" t="s">
        <v>986</v>
      </c>
      <c r="E233" s="8" t="s">
        <v>981</v>
      </c>
      <c r="F233" s="8" t="s">
        <v>986</v>
      </c>
      <c r="G233" s="5" t="s">
        <v>23</v>
      </c>
      <c r="H233" s="11" t="s">
        <v>533</v>
      </c>
      <c r="I233" s="11"/>
      <c r="J233" s="6" t="s">
        <v>354</v>
      </c>
      <c r="K233" s="6" t="s">
        <v>355</v>
      </c>
      <c r="L233" s="6" t="s">
        <v>356</v>
      </c>
      <c r="M233" s="33"/>
      <c r="N233" s="7">
        <v>0</v>
      </c>
      <c r="O233" s="2">
        <v>0</v>
      </c>
      <c r="P233" s="2">
        <v>0</v>
      </c>
      <c r="Q233" s="2">
        <v>0</v>
      </c>
      <c r="R233" s="2">
        <v>0</v>
      </c>
      <c r="S233" s="2">
        <v>0</v>
      </c>
      <c r="T233" s="2">
        <v>0</v>
      </c>
      <c r="U233" s="2">
        <v>0</v>
      </c>
      <c r="V233" s="2">
        <v>0</v>
      </c>
      <c r="W233" s="2">
        <v>0</v>
      </c>
      <c r="X233" s="2">
        <v>0</v>
      </c>
      <c r="Y233" s="2">
        <v>0</v>
      </c>
      <c r="Z233" s="32">
        <f t="shared" si="19"/>
        <v>0</v>
      </c>
      <c r="AA233" s="2">
        <v>0</v>
      </c>
      <c r="AB233" s="2">
        <v>0</v>
      </c>
      <c r="AC233" s="2">
        <v>0</v>
      </c>
      <c r="AD233" s="2">
        <v>0</v>
      </c>
      <c r="AE233" s="2">
        <v>0</v>
      </c>
      <c r="AF233" s="2">
        <v>0</v>
      </c>
      <c r="AG233" s="2">
        <v>0</v>
      </c>
      <c r="AH233" s="2">
        <v>0</v>
      </c>
      <c r="AI233" s="2">
        <v>0</v>
      </c>
      <c r="AJ233" s="2">
        <v>0</v>
      </c>
      <c r="AK233" s="2">
        <v>0</v>
      </c>
      <c r="AL233" s="2">
        <v>0</v>
      </c>
      <c r="AM233" s="3">
        <f t="shared" si="20"/>
        <v>0</v>
      </c>
      <c r="AN233" s="2">
        <v>0</v>
      </c>
      <c r="AO233" s="2">
        <v>0</v>
      </c>
      <c r="AP233" s="2">
        <v>0</v>
      </c>
      <c r="AQ233" s="2">
        <v>0</v>
      </c>
      <c r="AR233" s="2">
        <v>0</v>
      </c>
      <c r="AS233" s="2">
        <v>0</v>
      </c>
      <c r="AT233" s="2">
        <v>0</v>
      </c>
      <c r="AU233" s="2">
        <v>0</v>
      </c>
      <c r="AV233" s="2">
        <v>0</v>
      </c>
      <c r="AW233" s="2">
        <v>0</v>
      </c>
      <c r="AX233" s="2">
        <v>0</v>
      </c>
      <c r="AY233" s="2">
        <v>0</v>
      </c>
      <c r="AZ233" s="3">
        <f t="shared" si="21"/>
        <v>0</v>
      </c>
      <c r="BA233" s="2">
        <v>0</v>
      </c>
      <c r="BB233" s="2">
        <v>0</v>
      </c>
      <c r="BC233" s="2">
        <v>0</v>
      </c>
      <c r="BD233" s="2">
        <v>0</v>
      </c>
      <c r="BE233" s="2">
        <v>3000</v>
      </c>
      <c r="BF233" s="2">
        <v>0</v>
      </c>
      <c r="BG233" s="2">
        <v>0</v>
      </c>
      <c r="BH233" s="2">
        <v>0</v>
      </c>
      <c r="BI233" s="2">
        <v>0</v>
      </c>
      <c r="BJ233" s="2">
        <v>0</v>
      </c>
      <c r="BK233" s="2">
        <v>0</v>
      </c>
      <c r="BL233" s="2">
        <v>0</v>
      </c>
      <c r="BM233" s="3">
        <f t="shared" si="22"/>
        <v>3000</v>
      </c>
      <c r="BN233" s="2">
        <v>0</v>
      </c>
      <c r="BO233" s="2">
        <v>0</v>
      </c>
      <c r="BP233" s="2">
        <v>0</v>
      </c>
      <c r="BQ233" s="2">
        <v>0</v>
      </c>
      <c r="BR233" s="2">
        <v>0</v>
      </c>
      <c r="BS233" s="2">
        <v>0</v>
      </c>
      <c r="BT233" s="2">
        <v>0</v>
      </c>
      <c r="BU233" s="2">
        <v>0</v>
      </c>
      <c r="BV233" s="2">
        <v>0</v>
      </c>
      <c r="BW233" s="2">
        <v>0</v>
      </c>
      <c r="BX233" s="2">
        <v>0</v>
      </c>
      <c r="BY233" s="2">
        <v>0</v>
      </c>
      <c r="BZ233" s="3">
        <f t="shared" si="23"/>
        <v>0</v>
      </c>
      <c r="CA233" s="30">
        <f t="shared" si="24"/>
        <v>3000</v>
      </c>
    </row>
    <row r="234" spans="1:79" s="4" customFormat="1" ht="12.95" customHeight="1" x14ac:dyDescent="0.2">
      <c r="A234" s="5" t="s">
        <v>24</v>
      </c>
      <c r="B234" s="9" t="s">
        <v>16</v>
      </c>
      <c r="C234" s="5" t="s">
        <v>981</v>
      </c>
      <c r="D234" s="8" t="s">
        <v>986</v>
      </c>
      <c r="E234" s="8" t="s">
        <v>981</v>
      </c>
      <c r="F234" s="8" t="s">
        <v>986</v>
      </c>
      <c r="G234" s="5" t="s">
        <v>23</v>
      </c>
      <c r="H234" s="11" t="s">
        <v>533</v>
      </c>
      <c r="I234" s="11"/>
      <c r="J234" s="6" t="s">
        <v>361</v>
      </c>
      <c r="K234" s="6" t="s">
        <v>362</v>
      </c>
      <c r="L234" s="6" t="s">
        <v>701</v>
      </c>
      <c r="M234" s="33"/>
      <c r="N234" s="7">
        <v>0</v>
      </c>
      <c r="O234" s="2">
        <v>0</v>
      </c>
      <c r="P234" s="2">
        <v>0</v>
      </c>
      <c r="Q234" s="2">
        <v>0</v>
      </c>
      <c r="R234" s="2">
        <v>0</v>
      </c>
      <c r="S234" s="2">
        <v>0</v>
      </c>
      <c r="T234" s="2">
        <v>100</v>
      </c>
      <c r="U234" s="2">
        <v>150</v>
      </c>
      <c r="V234" s="2">
        <v>150</v>
      </c>
      <c r="W234" s="2">
        <v>200</v>
      </c>
      <c r="X234" s="2">
        <v>200</v>
      </c>
      <c r="Y234" s="2">
        <v>200</v>
      </c>
      <c r="Z234" s="32">
        <f t="shared" si="19"/>
        <v>1000</v>
      </c>
      <c r="AA234" s="2">
        <v>300</v>
      </c>
      <c r="AB234" s="2">
        <v>500</v>
      </c>
      <c r="AC234" s="2">
        <v>500</v>
      </c>
      <c r="AD234" s="2">
        <v>401</v>
      </c>
      <c r="AE234" s="2">
        <v>0</v>
      </c>
      <c r="AF234" s="2">
        <v>0</v>
      </c>
      <c r="AG234" s="2">
        <v>0</v>
      </c>
      <c r="AH234" s="2">
        <v>0</v>
      </c>
      <c r="AI234" s="2">
        <v>0</v>
      </c>
      <c r="AJ234" s="2">
        <v>0</v>
      </c>
      <c r="AK234" s="2">
        <v>0</v>
      </c>
      <c r="AL234" s="2">
        <v>0</v>
      </c>
      <c r="AM234" s="3">
        <f t="shared" si="20"/>
        <v>1701</v>
      </c>
      <c r="AN234" s="2">
        <v>0</v>
      </c>
      <c r="AO234" s="2">
        <v>0</v>
      </c>
      <c r="AP234" s="2">
        <v>0</v>
      </c>
      <c r="AQ234" s="2">
        <v>0</v>
      </c>
      <c r="AR234" s="2">
        <v>0</v>
      </c>
      <c r="AS234" s="2">
        <v>0</v>
      </c>
      <c r="AT234" s="2">
        <v>0</v>
      </c>
      <c r="AU234" s="2">
        <v>0</v>
      </c>
      <c r="AV234" s="2">
        <v>0</v>
      </c>
      <c r="AW234" s="2">
        <v>0</v>
      </c>
      <c r="AX234" s="2">
        <v>0</v>
      </c>
      <c r="AY234" s="2">
        <v>0</v>
      </c>
      <c r="AZ234" s="3">
        <f t="shared" si="21"/>
        <v>0</v>
      </c>
      <c r="BA234" s="2">
        <v>0</v>
      </c>
      <c r="BB234" s="2">
        <v>0</v>
      </c>
      <c r="BC234" s="2">
        <v>0</v>
      </c>
      <c r="BD234" s="2">
        <v>0</v>
      </c>
      <c r="BE234" s="2">
        <v>0</v>
      </c>
      <c r="BF234" s="2">
        <v>0</v>
      </c>
      <c r="BG234" s="2">
        <v>0</v>
      </c>
      <c r="BH234" s="2">
        <v>0</v>
      </c>
      <c r="BI234" s="2">
        <v>0</v>
      </c>
      <c r="BJ234" s="2">
        <v>0</v>
      </c>
      <c r="BK234" s="2">
        <v>0</v>
      </c>
      <c r="BL234" s="2">
        <v>0</v>
      </c>
      <c r="BM234" s="3">
        <f t="shared" si="22"/>
        <v>0</v>
      </c>
      <c r="BN234" s="2">
        <v>0</v>
      </c>
      <c r="BO234" s="2">
        <v>0</v>
      </c>
      <c r="BP234" s="2">
        <v>0</v>
      </c>
      <c r="BQ234" s="2">
        <v>0</v>
      </c>
      <c r="BR234" s="2">
        <v>0</v>
      </c>
      <c r="BS234" s="2">
        <v>0</v>
      </c>
      <c r="BT234" s="2">
        <v>0</v>
      </c>
      <c r="BU234" s="2">
        <v>0</v>
      </c>
      <c r="BV234" s="2">
        <v>0</v>
      </c>
      <c r="BW234" s="2">
        <v>0</v>
      </c>
      <c r="BX234" s="2">
        <v>0</v>
      </c>
      <c r="BY234" s="2">
        <v>0</v>
      </c>
      <c r="BZ234" s="3">
        <f t="shared" si="23"/>
        <v>0</v>
      </c>
      <c r="CA234" s="30">
        <f t="shared" si="24"/>
        <v>2701</v>
      </c>
    </row>
    <row r="235" spans="1:79" s="4" customFormat="1" ht="12.95" customHeight="1" x14ac:dyDescent="0.2">
      <c r="A235" s="5" t="s">
        <v>24</v>
      </c>
      <c r="B235" s="9" t="s">
        <v>16</v>
      </c>
      <c r="C235" s="5" t="s">
        <v>272</v>
      </c>
      <c r="D235" s="8" t="s">
        <v>987</v>
      </c>
      <c r="E235" s="8" t="s">
        <v>272</v>
      </c>
      <c r="F235" s="8" t="s">
        <v>987</v>
      </c>
      <c r="G235" s="5" t="s">
        <v>23</v>
      </c>
      <c r="H235" s="11" t="s">
        <v>533</v>
      </c>
      <c r="I235" s="11"/>
      <c r="J235" s="6" t="s">
        <v>824</v>
      </c>
      <c r="K235" s="6" t="s">
        <v>825</v>
      </c>
      <c r="L235" s="6" t="s">
        <v>826</v>
      </c>
      <c r="M235" s="33"/>
      <c r="N235" s="7">
        <v>0</v>
      </c>
      <c r="O235" s="2">
        <v>0</v>
      </c>
      <c r="P235" s="2">
        <v>741</v>
      </c>
      <c r="Q235" s="2">
        <v>0</v>
      </c>
      <c r="R235" s="2">
        <v>0</v>
      </c>
      <c r="S235" s="2">
        <v>0</v>
      </c>
      <c r="T235" s="2">
        <v>0</v>
      </c>
      <c r="U235" s="2">
        <v>0</v>
      </c>
      <c r="V235" s="2">
        <v>0</v>
      </c>
      <c r="W235" s="2">
        <v>0</v>
      </c>
      <c r="X235" s="2">
        <v>0</v>
      </c>
      <c r="Y235" s="2">
        <v>365</v>
      </c>
      <c r="Z235" s="32">
        <f t="shared" si="19"/>
        <v>1106</v>
      </c>
      <c r="AA235" s="2">
        <v>0</v>
      </c>
      <c r="AB235" s="2">
        <v>0</v>
      </c>
      <c r="AC235" s="2">
        <v>0</v>
      </c>
      <c r="AD235" s="2">
        <v>0</v>
      </c>
      <c r="AE235" s="2">
        <v>0</v>
      </c>
      <c r="AF235" s="2">
        <v>0</v>
      </c>
      <c r="AG235" s="2">
        <v>0</v>
      </c>
      <c r="AH235" s="2">
        <v>0</v>
      </c>
      <c r="AI235" s="2">
        <v>0</v>
      </c>
      <c r="AJ235" s="2">
        <v>0</v>
      </c>
      <c r="AK235" s="2">
        <v>0</v>
      </c>
      <c r="AL235" s="2">
        <v>0</v>
      </c>
      <c r="AM235" s="3">
        <f t="shared" si="20"/>
        <v>0</v>
      </c>
      <c r="AN235" s="2">
        <v>0</v>
      </c>
      <c r="AO235" s="2">
        <v>0</v>
      </c>
      <c r="AP235" s="2">
        <v>1482</v>
      </c>
      <c r="AQ235" s="2">
        <v>0</v>
      </c>
      <c r="AR235" s="2">
        <v>0</v>
      </c>
      <c r="AS235" s="2">
        <v>0</v>
      </c>
      <c r="AT235" s="2">
        <v>0</v>
      </c>
      <c r="AU235" s="2">
        <v>0</v>
      </c>
      <c r="AV235" s="2">
        <v>0</v>
      </c>
      <c r="AW235" s="2">
        <v>0</v>
      </c>
      <c r="AX235" s="2">
        <v>0</v>
      </c>
      <c r="AY235" s="2">
        <v>0</v>
      </c>
      <c r="AZ235" s="3">
        <f t="shared" si="21"/>
        <v>1482</v>
      </c>
      <c r="BA235" s="2">
        <v>0</v>
      </c>
      <c r="BB235" s="2">
        <v>0</v>
      </c>
      <c r="BC235" s="2">
        <v>0</v>
      </c>
      <c r="BD235" s="2">
        <v>0</v>
      </c>
      <c r="BE235" s="2">
        <v>0</v>
      </c>
      <c r="BF235" s="2">
        <v>0</v>
      </c>
      <c r="BG235" s="2">
        <v>0</v>
      </c>
      <c r="BH235" s="2">
        <v>0</v>
      </c>
      <c r="BI235" s="2">
        <v>0</v>
      </c>
      <c r="BJ235" s="2">
        <v>0</v>
      </c>
      <c r="BK235" s="2">
        <v>0</v>
      </c>
      <c r="BL235" s="2">
        <v>0</v>
      </c>
      <c r="BM235" s="3">
        <f t="shared" si="22"/>
        <v>0</v>
      </c>
      <c r="BN235" s="2">
        <v>0</v>
      </c>
      <c r="BO235" s="2">
        <v>0</v>
      </c>
      <c r="BP235" s="2">
        <v>0</v>
      </c>
      <c r="BQ235" s="2">
        <v>0</v>
      </c>
      <c r="BR235" s="2">
        <v>0</v>
      </c>
      <c r="BS235" s="2">
        <v>0</v>
      </c>
      <c r="BT235" s="2">
        <v>0</v>
      </c>
      <c r="BU235" s="2">
        <v>0</v>
      </c>
      <c r="BV235" s="2">
        <v>0</v>
      </c>
      <c r="BW235" s="2">
        <v>0</v>
      </c>
      <c r="BX235" s="2">
        <v>0</v>
      </c>
      <c r="BY235" s="2">
        <v>0</v>
      </c>
      <c r="BZ235" s="3">
        <f t="shared" si="23"/>
        <v>0</v>
      </c>
      <c r="CA235" s="30">
        <f t="shared" si="24"/>
        <v>2588</v>
      </c>
    </row>
    <row r="236" spans="1:79" s="4" customFormat="1" ht="12.95" customHeight="1" x14ac:dyDescent="0.2">
      <c r="A236" s="5" t="s">
        <v>24</v>
      </c>
      <c r="B236" s="9" t="s">
        <v>16</v>
      </c>
      <c r="C236" s="5" t="s">
        <v>978</v>
      </c>
      <c r="D236" s="8" t="s">
        <v>983</v>
      </c>
      <c r="E236" s="8" t="s">
        <v>978</v>
      </c>
      <c r="F236" s="8" t="s">
        <v>983</v>
      </c>
      <c r="G236" s="5" t="s">
        <v>23</v>
      </c>
      <c r="H236" s="11" t="s">
        <v>533</v>
      </c>
      <c r="I236" s="11"/>
      <c r="J236" s="6" t="s">
        <v>320</v>
      </c>
      <c r="K236" s="6" t="s">
        <v>321</v>
      </c>
      <c r="L236" s="6" t="s">
        <v>322</v>
      </c>
      <c r="M236" s="33"/>
      <c r="N236" s="7">
        <v>0</v>
      </c>
      <c r="O236" s="2">
        <v>0</v>
      </c>
      <c r="P236" s="2">
        <v>0</v>
      </c>
      <c r="Q236" s="2">
        <v>0</v>
      </c>
      <c r="R236" s="2">
        <v>0</v>
      </c>
      <c r="S236" s="2">
        <v>0</v>
      </c>
      <c r="T236" s="2">
        <v>0</v>
      </c>
      <c r="U236" s="2">
        <v>0</v>
      </c>
      <c r="V236" s="2">
        <v>0</v>
      </c>
      <c r="W236" s="2">
        <v>0</v>
      </c>
      <c r="X236" s="2">
        <v>0</v>
      </c>
      <c r="Y236" s="2">
        <v>0</v>
      </c>
      <c r="Z236" s="32">
        <f t="shared" si="19"/>
        <v>0</v>
      </c>
      <c r="AA236" s="2">
        <v>0</v>
      </c>
      <c r="AB236" s="2">
        <v>0</v>
      </c>
      <c r="AC236" s="2">
        <v>0</v>
      </c>
      <c r="AD236" s="2">
        <v>0</v>
      </c>
      <c r="AE236" s="2">
        <v>0</v>
      </c>
      <c r="AF236" s="2">
        <v>0</v>
      </c>
      <c r="AG236" s="2">
        <v>0</v>
      </c>
      <c r="AH236" s="2">
        <v>0</v>
      </c>
      <c r="AI236" s="2">
        <v>0</v>
      </c>
      <c r="AJ236" s="2">
        <v>0</v>
      </c>
      <c r="AK236" s="2">
        <v>0</v>
      </c>
      <c r="AL236" s="2">
        <v>0</v>
      </c>
      <c r="AM236" s="3">
        <f t="shared" si="20"/>
        <v>0</v>
      </c>
      <c r="AN236" s="2">
        <v>0</v>
      </c>
      <c r="AO236" s="2">
        <v>0</v>
      </c>
      <c r="AP236" s="2">
        <v>0</v>
      </c>
      <c r="AQ236" s="2">
        <v>0</v>
      </c>
      <c r="AR236" s="2">
        <v>0</v>
      </c>
      <c r="AS236" s="2">
        <v>0</v>
      </c>
      <c r="AT236" s="2">
        <v>0</v>
      </c>
      <c r="AU236" s="2">
        <v>0</v>
      </c>
      <c r="AV236" s="2">
        <v>0</v>
      </c>
      <c r="AW236" s="2">
        <v>0</v>
      </c>
      <c r="AX236" s="2">
        <v>0</v>
      </c>
      <c r="AY236" s="2">
        <v>0</v>
      </c>
      <c r="AZ236" s="3">
        <f t="shared" si="21"/>
        <v>0</v>
      </c>
      <c r="BA236" s="2">
        <v>0</v>
      </c>
      <c r="BB236" s="2">
        <v>0</v>
      </c>
      <c r="BC236" s="2">
        <v>0</v>
      </c>
      <c r="BD236" s="2">
        <v>0</v>
      </c>
      <c r="BE236" s="2">
        <v>0</v>
      </c>
      <c r="BF236" s="2">
        <v>0</v>
      </c>
      <c r="BG236" s="2">
        <v>0</v>
      </c>
      <c r="BH236" s="2">
        <v>0</v>
      </c>
      <c r="BI236" s="2">
        <v>0</v>
      </c>
      <c r="BJ236" s="2">
        <v>0</v>
      </c>
      <c r="BK236" s="2">
        <v>0</v>
      </c>
      <c r="BL236" s="2">
        <v>0</v>
      </c>
      <c r="BM236" s="3">
        <f t="shared" si="22"/>
        <v>0</v>
      </c>
      <c r="BN236" s="2">
        <v>0</v>
      </c>
      <c r="BO236" s="2">
        <v>0</v>
      </c>
      <c r="BP236" s="2">
        <v>0</v>
      </c>
      <c r="BQ236" s="2">
        <v>0</v>
      </c>
      <c r="BR236" s="2">
        <v>0</v>
      </c>
      <c r="BS236" s="2">
        <v>0</v>
      </c>
      <c r="BT236" s="2">
        <v>0</v>
      </c>
      <c r="BU236" s="2">
        <v>0</v>
      </c>
      <c r="BV236" s="2">
        <v>0</v>
      </c>
      <c r="BW236" s="2">
        <v>0</v>
      </c>
      <c r="BX236" s="2">
        <v>0</v>
      </c>
      <c r="BY236" s="2">
        <v>2540</v>
      </c>
      <c r="BZ236" s="3">
        <f t="shared" si="23"/>
        <v>2540</v>
      </c>
      <c r="CA236" s="30">
        <f t="shared" si="24"/>
        <v>2540</v>
      </c>
    </row>
    <row r="237" spans="1:79" s="4" customFormat="1" ht="12.95" customHeight="1" x14ac:dyDescent="0.2">
      <c r="A237" s="5" t="s">
        <v>24</v>
      </c>
      <c r="B237" s="9" t="s">
        <v>16</v>
      </c>
      <c r="C237" s="5" t="s">
        <v>979</v>
      </c>
      <c r="D237" s="8" t="s">
        <v>984</v>
      </c>
      <c r="E237" s="8" t="s">
        <v>979</v>
      </c>
      <c r="F237" s="8" t="s">
        <v>984</v>
      </c>
      <c r="G237" s="5" t="s">
        <v>23</v>
      </c>
      <c r="H237" s="11" t="s">
        <v>533</v>
      </c>
      <c r="I237" s="11"/>
      <c r="J237" s="6" t="s">
        <v>1029</v>
      </c>
      <c r="K237" s="6" t="s">
        <v>345</v>
      </c>
      <c r="L237" s="6" t="s">
        <v>346</v>
      </c>
      <c r="M237" s="33"/>
      <c r="N237" s="7">
        <v>0</v>
      </c>
      <c r="O237" s="2">
        <v>0</v>
      </c>
      <c r="P237" s="2">
        <v>0</v>
      </c>
      <c r="Q237" s="2">
        <v>0</v>
      </c>
      <c r="R237" s="2">
        <v>0</v>
      </c>
      <c r="S237" s="2">
        <v>0</v>
      </c>
      <c r="T237" s="2">
        <v>0</v>
      </c>
      <c r="U237" s="2">
        <v>0</v>
      </c>
      <c r="V237" s="2">
        <v>0</v>
      </c>
      <c r="W237" s="2">
        <v>0</v>
      </c>
      <c r="X237" s="2">
        <v>0</v>
      </c>
      <c r="Y237" s="2">
        <v>0</v>
      </c>
      <c r="Z237" s="32">
        <f t="shared" si="19"/>
        <v>0</v>
      </c>
      <c r="AA237" s="2">
        <v>0</v>
      </c>
      <c r="AB237" s="2">
        <v>0</v>
      </c>
      <c r="AC237" s="2">
        <v>0</v>
      </c>
      <c r="AD237" s="2">
        <v>0</v>
      </c>
      <c r="AE237" s="2">
        <v>0</v>
      </c>
      <c r="AF237" s="2">
        <v>0</v>
      </c>
      <c r="AG237" s="2">
        <v>0</v>
      </c>
      <c r="AH237" s="2">
        <v>0</v>
      </c>
      <c r="AI237" s="2">
        <v>0</v>
      </c>
      <c r="AJ237" s="2">
        <v>0</v>
      </c>
      <c r="AK237" s="2">
        <v>0</v>
      </c>
      <c r="AL237" s="2">
        <v>0</v>
      </c>
      <c r="AM237" s="3">
        <f t="shared" si="20"/>
        <v>0</v>
      </c>
      <c r="AN237" s="2">
        <v>0</v>
      </c>
      <c r="AO237" s="2">
        <v>2500</v>
      </c>
      <c r="AP237" s="2">
        <v>0</v>
      </c>
      <c r="AQ237" s="2">
        <v>0</v>
      </c>
      <c r="AR237" s="2">
        <v>0</v>
      </c>
      <c r="AS237" s="2">
        <v>0</v>
      </c>
      <c r="AT237" s="2">
        <v>0</v>
      </c>
      <c r="AU237" s="2">
        <v>0</v>
      </c>
      <c r="AV237" s="2">
        <v>0</v>
      </c>
      <c r="AW237" s="2">
        <v>0</v>
      </c>
      <c r="AX237" s="2">
        <v>0</v>
      </c>
      <c r="AY237" s="2">
        <v>0</v>
      </c>
      <c r="AZ237" s="3">
        <f t="shared" si="21"/>
        <v>2500</v>
      </c>
      <c r="BA237" s="2">
        <v>0</v>
      </c>
      <c r="BB237" s="2">
        <v>0</v>
      </c>
      <c r="BC237" s="2">
        <v>0</v>
      </c>
      <c r="BD237" s="2">
        <v>0</v>
      </c>
      <c r="BE237" s="2">
        <v>0</v>
      </c>
      <c r="BF237" s="2">
        <v>0</v>
      </c>
      <c r="BG237" s="2">
        <v>0</v>
      </c>
      <c r="BH237" s="2">
        <v>0</v>
      </c>
      <c r="BI237" s="2">
        <v>0</v>
      </c>
      <c r="BJ237" s="2">
        <v>0</v>
      </c>
      <c r="BK237" s="2">
        <v>0</v>
      </c>
      <c r="BL237" s="2">
        <v>0</v>
      </c>
      <c r="BM237" s="3">
        <f t="shared" si="22"/>
        <v>0</v>
      </c>
      <c r="BN237" s="2">
        <v>0</v>
      </c>
      <c r="BO237" s="2">
        <v>0</v>
      </c>
      <c r="BP237" s="2">
        <v>0</v>
      </c>
      <c r="BQ237" s="2">
        <v>0</v>
      </c>
      <c r="BR237" s="2">
        <v>0</v>
      </c>
      <c r="BS237" s="2">
        <v>0</v>
      </c>
      <c r="BT237" s="2">
        <v>0</v>
      </c>
      <c r="BU237" s="2">
        <v>0</v>
      </c>
      <c r="BV237" s="2">
        <v>0</v>
      </c>
      <c r="BW237" s="2">
        <v>0</v>
      </c>
      <c r="BX237" s="2">
        <v>0</v>
      </c>
      <c r="BY237" s="2">
        <v>0</v>
      </c>
      <c r="BZ237" s="3">
        <f t="shared" si="23"/>
        <v>0</v>
      </c>
      <c r="CA237" s="30">
        <f t="shared" si="24"/>
        <v>2500</v>
      </c>
    </row>
    <row r="238" spans="1:79" s="4" customFormat="1" ht="12.95" customHeight="1" x14ac:dyDescent="0.2">
      <c r="A238" s="5" t="s">
        <v>24</v>
      </c>
      <c r="B238" s="9" t="s">
        <v>16</v>
      </c>
      <c r="C238" s="5" t="s">
        <v>979</v>
      </c>
      <c r="D238" s="8" t="s">
        <v>984</v>
      </c>
      <c r="E238" s="8" t="s">
        <v>979</v>
      </c>
      <c r="F238" s="8" t="s">
        <v>984</v>
      </c>
      <c r="G238" s="5" t="s">
        <v>23</v>
      </c>
      <c r="H238" s="11" t="s">
        <v>533</v>
      </c>
      <c r="I238" s="11"/>
      <c r="J238" s="6" t="s">
        <v>350</v>
      </c>
      <c r="K238" s="6" t="s">
        <v>771</v>
      </c>
      <c r="L238" s="6" t="s">
        <v>772</v>
      </c>
      <c r="M238" s="33"/>
      <c r="N238" s="7">
        <v>0</v>
      </c>
      <c r="O238" s="2">
        <v>0</v>
      </c>
      <c r="P238" s="2">
        <v>0</v>
      </c>
      <c r="Q238" s="2">
        <v>0</v>
      </c>
      <c r="R238" s="2">
        <v>0</v>
      </c>
      <c r="S238" s="2">
        <v>0</v>
      </c>
      <c r="T238" s="2">
        <v>0</v>
      </c>
      <c r="U238" s="2">
        <v>25</v>
      </c>
      <c r="V238" s="2">
        <v>25</v>
      </c>
      <c r="W238" s="2">
        <v>100</v>
      </c>
      <c r="X238" s="2">
        <v>100</v>
      </c>
      <c r="Y238" s="2">
        <v>100</v>
      </c>
      <c r="Z238" s="32">
        <f t="shared" si="19"/>
        <v>350</v>
      </c>
      <c r="AA238" s="2">
        <v>20</v>
      </c>
      <c r="AB238" s="2">
        <v>20</v>
      </c>
      <c r="AC238" s="2">
        <v>40</v>
      </c>
      <c r="AD238" s="2">
        <v>20</v>
      </c>
      <c r="AE238" s="2">
        <v>20</v>
      </c>
      <c r="AF238" s="2">
        <v>40</v>
      </c>
      <c r="AG238" s="2">
        <v>40</v>
      </c>
      <c r="AH238" s="2">
        <v>40</v>
      </c>
      <c r="AI238" s="2">
        <v>40</v>
      </c>
      <c r="AJ238" s="2">
        <v>40</v>
      </c>
      <c r="AK238" s="2">
        <v>40</v>
      </c>
      <c r="AL238" s="2">
        <v>40</v>
      </c>
      <c r="AM238" s="3">
        <f t="shared" si="20"/>
        <v>400</v>
      </c>
      <c r="AN238" s="2">
        <v>40</v>
      </c>
      <c r="AO238" s="2">
        <v>40</v>
      </c>
      <c r="AP238" s="2">
        <v>40</v>
      </c>
      <c r="AQ238" s="2">
        <v>40</v>
      </c>
      <c r="AR238" s="2">
        <v>40</v>
      </c>
      <c r="AS238" s="2">
        <v>40</v>
      </c>
      <c r="AT238" s="2">
        <v>40</v>
      </c>
      <c r="AU238" s="2">
        <v>40</v>
      </c>
      <c r="AV238" s="2">
        <v>40</v>
      </c>
      <c r="AW238" s="2">
        <v>40</v>
      </c>
      <c r="AX238" s="2">
        <v>40</v>
      </c>
      <c r="AY238" s="2">
        <v>40</v>
      </c>
      <c r="AZ238" s="3">
        <f t="shared" si="21"/>
        <v>480</v>
      </c>
      <c r="BA238" s="2">
        <v>40</v>
      </c>
      <c r="BB238" s="2">
        <v>40</v>
      </c>
      <c r="BC238" s="2">
        <v>40</v>
      </c>
      <c r="BD238" s="2">
        <v>40</v>
      </c>
      <c r="BE238" s="2">
        <v>40</v>
      </c>
      <c r="BF238" s="2">
        <v>80</v>
      </c>
      <c r="BG238" s="2">
        <v>40</v>
      </c>
      <c r="BH238" s="2">
        <v>40</v>
      </c>
      <c r="BI238" s="2">
        <v>40</v>
      </c>
      <c r="BJ238" s="2">
        <v>80</v>
      </c>
      <c r="BK238" s="2">
        <v>40</v>
      </c>
      <c r="BL238" s="2">
        <v>40</v>
      </c>
      <c r="BM238" s="3">
        <f t="shared" si="22"/>
        <v>560</v>
      </c>
      <c r="BN238" s="2">
        <v>40</v>
      </c>
      <c r="BO238" s="2">
        <v>40</v>
      </c>
      <c r="BP238" s="2">
        <v>40</v>
      </c>
      <c r="BQ238" s="2">
        <v>80</v>
      </c>
      <c r="BR238" s="2">
        <v>40</v>
      </c>
      <c r="BS238" s="2">
        <v>80</v>
      </c>
      <c r="BT238" s="2">
        <v>40</v>
      </c>
      <c r="BU238" s="2">
        <v>80</v>
      </c>
      <c r="BV238" s="2">
        <v>40</v>
      </c>
      <c r="BW238" s="2">
        <v>40</v>
      </c>
      <c r="BX238" s="2">
        <v>50</v>
      </c>
      <c r="BY238" s="2">
        <v>40</v>
      </c>
      <c r="BZ238" s="3">
        <f t="shared" si="23"/>
        <v>610</v>
      </c>
      <c r="CA238" s="30">
        <f t="shared" si="24"/>
        <v>2400</v>
      </c>
    </row>
    <row r="239" spans="1:79" s="4" customFormat="1" ht="12.95" customHeight="1" x14ac:dyDescent="0.2">
      <c r="A239" s="5" t="s">
        <v>24</v>
      </c>
      <c r="B239" s="9" t="s">
        <v>16</v>
      </c>
      <c r="C239" s="5" t="s">
        <v>979</v>
      </c>
      <c r="D239" s="8" t="s">
        <v>984</v>
      </c>
      <c r="E239" s="8" t="s">
        <v>979</v>
      </c>
      <c r="F239" s="8" t="s">
        <v>984</v>
      </c>
      <c r="G239" s="5" t="s">
        <v>23</v>
      </c>
      <c r="H239" s="11" t="s">
        <v>533</v>
      </c>
      <c r="I239" s="11"/>
      <c r="J239" s="6" t="s">
        <v>383</v>
      </c>
      <c r="K239" s="6" t="s">
        <v>795</v>
      </c>
      <c r="L239" s="6" t="s">
        <v>796</v>
      </c>
      <c r="M239" s="33"/>
      <c r="N239" s="7">
        <v>0</v>
      </c>
      <c r="O239" s="2">
        <v>0</v>
      </c>
      <c r="P239" s="2">
        <v>0</v>
      </c>
      <c r="Q239" s="2">
        <v>0</v>
      </c>
      <c r="R239" s="2">
        <v>0</v>
      </c>
      <c r="S239" s="2">
        <v>0</v>
      </c>
      <c r="T239" s="2">
        <v>0</v>
      </c>
      <c r="U239" s="2">
        <v>0</v>
      </c>
      <c r="V239" s="2">
        <v>0</v>
      </c>
      <c r="W239" s="2">
        <v>0</v>
      </c>
      <c r="X239" s="2">
        <v>0</v>
      </c>
      <c r="Y239" s="2">
        <v>0</v>
      </c>
      <c r="Z239" s="32">
        <f t="shared" si="19"/>
        <v>0</v>
      </c>
      <c r="AA239" s="2">
        <v>0</v>
      </c>
      <c r="AB239" s="2">
        <v>0</v>
      </c>
      <c r="AC239" s="2">
        <v>0</v>
      </c>
      <c r="AD239" s="2">
        <v>0</v>
      </c>
      <c r="AE239" s="2">
        <v>0</v>
      </c>
      <c r="AF239" s="2">
        <v>0</v>
      </c>
      <c r="AG239" s="2">
        <v>0</v>
      </c>
      <c r="AH239" s="2">
        <v>0</v>
      </c>
      <c r="AI239" s="2">
        <v>1200</v>
      </c>
      <c r="AJ239" s="2">
        <v>0</v>
      </c>
      <c r="AK239" s="2">
        <v>0</v>
      </c>
      <c r="AL239" s="2">
        <v>0</v>
      </c>
      <c r="AM239" s="3">
        <f t="shared" si="20"/>
        <v>1200</v>
      </c>
      <c r="AN239" s="2">
        <v>0</v>
      </c>
      <c r="AO239" s="2">
        <v>0</v>
      </c>
      <c r="AP239" s="2">
        <v>0</v>
      </c>
      <c r="AQ239" s="2">
        <v>0</v>
      </c>
      <c r="AR239" s="2">
        <v>0</v>
      </c>
      <c r="AS239" s="2">
        <v>0</v>
      </c>
      <c r="AT239" s="2">
        <v>0</v>
      </c>
      <c r="AU239" s="2">
        <v>0</v>
      </c>
      <c r="AV239" s="2">
        <v>1200</v>
      </c>
      <c r="AW239" s="2">
        <v>0</v>
      </c>
      <c r="AX239" s="2">
        <v>0</v>
      </c>
      <c r="AY239" s="2">
        <v>0</v>
      </c>
      <c r="AZ239" s="3">
        <f t="shared" si="21"/>
        <v>1200</v>
      </c>
      <c r="BA239" s="2">
        <v>0</v>
      </c>
      <c r="BB239" s="2">
        <v>0</v>
      </c>
      <c r="BC239" s="2">
        <v>0</v>
      </c>
      <c r="BD239" s="2">
        <v>0</v>
      </c>
      <c r="BE239" s="2">
        <v>0</v>
      </c>
      <c r="BF239" s="2">
        <v>0</v>
      </c>
      <c r="BG239" s="2">
        <v>0</v>
      </c>
      <c r="BH239" s="2">
        <v>0</v>
      </c>
      <c r="BI239" s="2">
        <v>0</v>
      </c>
      <c r="BJ239" s="2">
        <v>0</v>
      </c>
      <c r="BK239" s="2">
        <v>0</v>
      </c>
      <c r="BL239" s="2">
        <v>0</v>
      </c>
      <c r="BM239" s="3">
        <f t="shared" si="22"/>
        <v>0</v>
      </c>
      <c r="BN239" s="2">
        <v>0</v>
      </c>
      <c r="BO239" s="2">
        <v>0</v>
      </c>
      <c r="BP239" s="2">
        <v>0</v>
      </c>
      <c r="BQ239" s="2">
        <v>0</v>
      </c>
      <c r="BR239" s="2">
        <v>0</v>
      </c>
      <c r="BS239" s="2">
        <v>0</v>
      </c>
      <c r="BT239" s="2">
        <v>0</v>
      </c>
      <c r="BU239" s="2">
        <v>0</v>
      </c>
      <c r="BV239" s="2">
        <v>0</v>
      </c>
      <c r="BW239" s="2">
        <v>0</v>
      </c>
      <c r="BX239" s="2">
        <v>0</v>
      </c>
      <c r="BY239" s="2">
        <v>0</v>
      </c>
      <c r="BZ239" s="3">
        <f t="shared" si="23"/>
        <v>0</v>
      </c>
      <c r="CA239" s="30">
        <f t="shared" si="24"/>
        <v>2400</v>
      </c>
    </row>
    <row r="240" spans="1:79" s="4" customFormat="1" ht="12.95" customHeight="1" x14ac:dyDescent="0.2">
      <c r="A240" s="5" t="s">
        <v>24</v>
      </c>
      <c r="B240" s="9" t="s">
        <v>16</v>
      </c>
      <c r="C240" s="5" t="s">
        <v>978</v>
      </c>
      <c r="D240" s="8" t="s">
        <v>983</v>
      </c>
      <c r="E240" s="8" t="s">
        <v>978</v>
      </c>
      <c r="F240" s="8" t="s">
        <v>983</v>
      </c>
      <c r="G240" s="5" t="s">
        <v>29</v>
      </c>
      <c r="H240" s="11" t="s">
        <v>533</v>
      </c>
      <c r="I240" s="11"/>
      <c r="J240" s="6" t="s">
        <v>510</v>
      </c>
      <c r="K240" s="6" t="s">
        <v>511</v>
      </c>
      <c r="L240" s="6" t="s">
        <v>512</v>
      </c>
      <c r="M240" s="33"/>
      <c r="N240" s="7">
        <v>0</v>
      </c>
      <c r="O240" s="2">
        <v>0</v>
      </c>
      <c r="P240" s="2">
        <v>0</v>
      </c>
      <c r="Q240" s="2">
        <v>0</v>
      </c>
      <c r="R240" s="2">
        <v>0</v>
      </c>
      <c r="S240" s="2">
        <v>0</v>
      </c>
      <c r="T240" s="2">
        <v>0</v>
      </c>
      <c r="U240" s="2">
        <v>0</v>
      </c>
      <c r="V240" s="2">
        <v>0</v>
      </c>
      <c r="W240" s="2">
        <v>0</v>
      </c>
      <c r="X240" s="2">
        <v>0</v>
      </c>
      <c r="Y240" s="2">
        <v>0</v>
      </c>
      <c r="Z240" s="32">
        <f t="shared" si="19"/>
        <v>0</v>
      </c>
      <c r="AA240" s="2">
        <v>0</v>
      </c>
      <c r="AB240" s="2">
        <v>0</v>
      </c>
      <c r="AC240" s="2">
        <v>0</v>
      </c>
      <c r="AD240" s="2">
        <v>0</v>
      </c>
      <c r="AE240" s="2">
        <v>1500</v>
      </c>
      <c r="AF240" s="2">
        <v>0</v>
      </c>
      <c r="AG240" s="2">
        <v>0</v>
      </c>
      <c r="AH240" s="2">
        <v>0</v>
      </c>
      <c r="AI240" s="2">
        <v>0</v>
      </c>
      <c r="AJ240" s="2">
        <v>0</v>
      </c>
      <c r="AK240" s="2">
        <v>0</v>
      </c>
      <c r="AL240" s="2">
        <v>0</v>
      </c>
      <c r="AM240" s="3">
        <f t="shared" si="20"/>
        <v>1500</v>
      </c>
      <c r="AN240" s="2">
        <v>200</v>
      </c>
      <c r="AO240" s="2">
        <v>200</v>
      </c>
      <c r="AP240" s="2">
        <v>200</v>
      </c>
      <c r="AQ240" s="2">
        <v>0</v>
      </c>
      <c r="AR240" s="2">
        <v>0</v>
      </c>
      <c r="AS240" s="2">
        <v>0</v>
      </c>
      <c r="AT240" s="2">
        <v>0</v>
      </c>
      <c r="AU240" s="2">
        <v>0</v>
      </c>
      <c r="AV240" s="2">
        <v>0</v>
      </c>
      <c r="AW240" s="2">
        <v>0</v>
      </c>
      <c r="AX240" s="2">
        <v>0</v>
      </c>
      <c r="AY240" s="2">
        <v>0</v>
      </c>
      <c r="AZ240" s="3">
        <f t="shared" si="21"/>
        <v>600</v>
      </c>
      <c r="BA240" s="2">
        <v>0</v>
      </c>
      <c r="BB240" s="2">
        <v>0</v>
      </c>
      <c r="BC240" s="2">
        <v>0</v>
      </c>
      <c r="BD240" s="2">
        <v>0</v>
      </c>
      <c r="BE240" s="2">
        <v>0</v>
      </c>
      <c r="BF240" s="2">
        <v>0</v>
      </c>
      <c r="BG240" s="2">
        <v>0</v>
      </c>
      <c r="BH240" s="2">
        <v>0</v>
      </c>
      <c r="BI240" s="2">
        <v>0</v>
      </c>
      <c r="BJ240" s="2">
        <v>0</v>
      </c>
      <c r="BK240" s="2">
        <v>0</v>
      </c>
      <c r="BL240" s="2">
        <v>0</v>
      </c>
      <c r="BM240" s="3">
        <f t="shared" si="22"/>
        <v>0</v>
      </c>
      <c r="BN240" s="2">
        <v>0</v>
      </c>
      <c r="BO240" s="2">
        <v>0</v>
      </c>
      <c r="BP240" s="2">
        <v>0</v>
      </c>
      <c r="BQ240" s="2">
        <v>0</v>
      </c>
      <c r="BR240" s="2">
        <v>0</v>
      </c>
      <c r="BS240" s="2">
        <v>0</v>
      </c>
      <c r="BT240" s="2">
        <v>0</v>
      </c>
      <c r="BU240" s="2">
        <v>0</v>
      </c>
      <c r="BV240" s="2">
        <v>0</v>
      </c>
      <c r="BW240" s="2">
        <v>0</v>
      </c>
      <c r="BX240" s="2">
        <v>0</v>
      </c>
      <c r="BY240" s="2">
        <v>0</v>
      </c>
      <c r="BZ240" s="3">
        <f t="shared" si="23"/>
        <v>0</v>
      </c>
      <c r="CA240" s="30">
        <f t="shared" si="24"/>
        <v>2100</v>
      </c>
    </row>
    <row r="241" spans="1:79" s="4" customFormat="1" ht="12.95" customHeight="1" x14ac:dyDescent="0.2">
      <c r="A241" s="5" t="s">
        <v>24</v>
      </c>
      <c r="B241" s="9" t="s">
        <v>16</v>
      </c>
      <c r="C241" s="5" t="s">
        <v>272</v>
      </c>
      <c r="D241" s="8" t="s">
        <v>987</v>
      </c>
      <c r="E241" s="8" t="s">
        <v>272</v>
      </c>
      <c r="F241" s="8" t="s">
        <v>987</v>
      </c>
      <c r="G241" s="5" t="s">
        <v>23</v>
      </c>
      <c r="H241" s="11" t="s">
        <v>533</v>
      </c>
      <c r="I241" s="11"/>
      <c r="J241" s="6" t="s">
        <v>841</v>
      </c>
      <c r="K241" s="6" t="s">
        <v>842</v>
      </c>
      <c r="L241" s="6" t="s">
        <v>843</v>
      </c>
      <c r="M241" s="33"/>
      <c r="N241" s="7">
        <v>0</v>
      </c>
      <c r="O241" s="2">
        <v>0</v>
      </c>
      <c r="P241" s="2">
        <v>0</v>
      </c>
      <c r="Q241" s="2">
        <v>0</v>
      </c>
      <c r="R241" s="2">
        <v>0</v>
      </c>
      <c r="S241" s="2">
        <v>0</v>
      </c>
      <c r="T241" s="2">
        <v>0</v>
      </c>
      <c r="U241" s="2">
        <v>0</v>
      </c>
      <c r="V241" s="2">
        <v>0</v>
      </c>
      <c r="W241" s="2">
        <v>0</v>
      </c>
      <c r="X241" s="2">
        <v>0</v>
      </c>
      <c r="Y241" s="2">
        <v>0</v>
      </c>
      <c r="Z241" s="32">
        <f t="shared" si="19"/>
        <v>0</v>
      </c>
      <c r="AA241" s="2">
        <v>0</v>
      </c>
      <c r="AB241" s="2">
        <v>0</v>
      </c>
      <c r="AC241" s="2">
        <v>700</v>
      </c>
      <c r="AD241" s="2">
        <v>0</v>
      </c>
      <c r="AE241" s="2">
        <v>0</v>
      </c>
      <c r="AF241" s="2">
        <v>0</v>
      </c>
      <c r="AG241" s="2">
        <v>0</v>
      </c>
      <c r="AH241" s="2">
        <v>0</v>
      </c>
      <c r="AI241" s="2">
        <v>0</v>
      </c>
      <c r="AJ241" s="2">
        <v>0</v>
      </c>
      <c r="AK241" s="2">
        <v>0</v>
      </c>
      <c r="AL241" s="2">
        <v>0</v>
      </c>
      <c r="AM241" s="3">
        <f t="shared" si="20"/>
        <v>700</v>
      </c>
      <c r="AN241" s="2">
        <v>0</v>
      </c>
      <c r="AO241" s="2">
        <v>0</v>
      </c>
      <c r="AP241" s="2">
        <v>700</v>
      </c>
      <c r="AQ241" s="2">
        <v>0</v>
      </c>
      <c r="AR241" s="2">
        <v>0</v>
      </c>
      <c r="AS241" s="2">
        <v>0</v>
      </c>
      <c r="AT241" s="2">
        <v>0</v>
      </c>
      <c r="AU241" s="2">
        <v>0</v>
      </c>
      <c r="AV241" s="2">
        <v>0</v>
      </c>
      <c r="AW241" s="2">
        <v>0</v>
      </c>
      <c r="AX241" s="2">
        <v>0</v>
      </c>
      <c r="AY241" s="2">
        <v>0</v>
      </c>
      <c r="AZ241" s="3">
        <f t="shared" si="21"/>
        <v>700</v>
      </c>
      <c r="BA241" s="2">
        <v>0</v>
      </c>
      <c r="BB241" s="2">
        <v>0</v>
      </c>
      <c r="BC241" s="2">
        <v>700</v>
      </c>
      <c r="BD241" s="2">
        <v>0</v>
      </c>
      <c r="BE241" s="2">
        <v>0</v>
      </c>
      <c r="BF241" s="2">
        <v>0</v>
      </c>
      <c r="BG241" s="2">
        <v>0</v>
      </c>
      <c r="BH241" s="2">
        <v>0</v>
      </c>
      <c r="BI241" s="2">
        <v>0</v>
      </c>
      <c r="BJ241" s="2">
        <v>0</v>
      </c>
      <c r="BK241" s="2">
        <v>0</v>
      </c>
      <c r="BL241" s="2">
        <v>0</v>
      </c>
      <c r="BM241" s="3">
        <f t="shared" si="22"/>
        <v>700</v>
      </c>
      <c r="BN241" s="2">
        <v>0</v>
      </c>
      <c r="BO241" s="2">
        <v>0</v>
      </c>
      <c r="BP241" s="2">
        <v>0</v>
      </c>
      <c r="BQ241" s="2">
        <v>0</v>
      </c>
      <c r="BR241" s="2">
        <v>0</v>
      </c>
      <c r="BS241" s="2">
        <v>0</v>
      </c>
      <c r="BT241" s="2">
        <v>0</v>
      </c>
      <c r="BU241" s="2">
        <v>0</v>
      </c>
      <c r="BV241" s="2">
        <v>0</v>
      </c>
      <c r="BW241" s="2">
        <v>0</v>
      </c>
      <c r="BX241" s="2">
        <v>0</v>
      </c>
      <c r="BY241" s="2">
        <v>0</v>
      </c>
      <c r="BZ241" s="3">
        <f t="shared" si="23"/>
        <v>0</v>
      </c>
      <c r="CA241" s="30">
        <f t="shared" si="24"/>
        <v>2100</v>
      </c>
    </row>
    <row r="242" spans="1:79" s="4" customFormat="1" ht="12.95" customHeight="1" x14ac:dyDescent="0.2">
      <c r="A242" s="5" t="s">
        <v>24</v>
      </c>
      <c r="B242" s="9" t="s">
        <v>16</v>
      </c>
      <c r="C242" s="5" t="s">
        <v>978</v>
      </c>
      <c r="D242" s="8" t="s">
        <v>983</v>
      </c>
      <c r="E242" s="8" t="s">
        <v>978</v>
      </c>
      <c r="F242" s="8" t="s">
        <v>983</v>
      </c>
      <c r="G242" s="5" t="s">
        <v>23</v>
      </c>
      <c r="H242" s="11" t="s">
        <v>533</v>
      </c>
      <c r="I242" s="11"/>
      <c r="J242" s="6" t="s">
        <v>307</v>
      </c>
      <c r="K242" s="6" t="s">
        <v>308</v>
      </c>
      <c r="L242" s="6" t="s">
        <v>309</v>
      </c>
      <c r="M242" s="33"/>
      <c r="N242" s="7">
        <v>0</v>
      </c>
      <c r="O242" s="2">
        <v>0</v>
      </c>
      <c r="P242" s="2">
        <v>0</v>
      </c>
      <c r="Q242" s="2">
        <v>0</v>
      </c>
      <c r="R242" s="2">
        <v>0</v>
      </c>
      <c r="S242" s="2">
        <v>0</v>
      </c>
      <c r="T242" s="2">
        <v>0</v>
      </c>
      <c r="U242" s="2">
        <v>0</v>
      </c>
      <c r="V242" s="2">
        <v>0</v>
      </c>
      <c r="W242" s="2">
        <v>0</v>
      </c>
      <c r="X242" s="2">
        <v>0</v>
      </c>
      <c r="Y242" s="2">
        <v>0</v>
      </c>
      <c r="Z242" s="32">
        <f t="shared" si="19"/>
        <v>0</v>
      </c>
      <c r="AA242" s="2">
        <v>0</v>
      </c>
      <c r="AB242" s="2">
        <v>0</v>
      </c>
      <c r="AC242" s="2">
        <v>0</v>
      </c>
      <c r="AD242" s="2">
        <v>0</v>
      </c>
      <c r="AE242" s="2">
        <v>0</v>
      </c>
      <c r="AF242" s="2">
        <v>0</v>
      </c>
      <c r="AG242" s="2">
        <v>0</v>
      </c>
      <c r="AH242" s="2">
        <v>0</v>
      </c>
      <c r="AI242" s="2">
        <v>0</v>
      </c>
      <c r="AJ242" s="2">
        <v>0</v>
      </c>
      <c r="AK242" s="2">
        <v>0</v>
      </c>
      <c r="AL242" s="2">
        <v>0</v>
      </c>
      <c r="AM242" s="3">
        <f t="shared" si="20"/>
        <v>0</v>
      </c>
      <c r="AN242" s="2">
        <v>0</v>
      </c>
      <c r="AO242" s="2">
        <v>0</v>
      </c>
      <c r="AP242" s="2">
        <v>0</v>
      </c>
      <c r="AQ242" s="2">
        <v>0</v>
      </c>
      <c r="AR242" s="2">
        <v>0</v>
      </c>
      <c r="AS242" s="2">
        <v>0</v>
      </c>
      <c r="AT242" s="2">
        <v>0</v>
      </c>
      <c r="AU242" s="2">
        <v>0</v>
      </c>
      <c r="AV242" s="2">
        <v>0</v>
      </c>
      <c r="AW242" s="2">
        <v>0</v>
      </c>
      <c r="AX242" s="2">
        <v>0</v>
      </c>
      <c r="AY242" s="2">
        <v>2000</v>
      </c>
      <c r="AZ242" s="3">
        <f t="shared" si="21"/>
        <v>2000</v>
      </c>
      <c r="BA242" s="2">
        <v>0</v>
      </c>
      <c r="BB242" s="2">
        <v>0</v>
      </c>
      <c r="BC242" s="2">
        <v>0</v>
      </c>
      <c r="BD242" s="2">
        <v>0</v>
      </c>
      <c r="BE242" s="2">
        <v>0</v>
      </c>
      <c r="BF242" s="2">
        <v>0</v>
      </c>
      <c r="BG242" s="2">
        <v>0</v>
      </c>
      <c r="BH242" s="2">
        <v>0</v>
      </c>
      <c r="BI242" s="2">
        <v>0</v>
      </c>
      <c r="BJ242" s="2">
        <v>0</v>
      </c>
      <c r="BK242" s="2">
        <v>0</v>
      </c>
      <c r="BL242" s="2">
        <v>0</v>
      </c>
      <c r="BM242" s="3">
        <f t="shared" si="22"/>
        <v>0</v>
      </c>
      <c r="BN242" s="2">
        <v>0</v>
      </c>
      <c r="BO242" s="2">
        <v>0</v>
      </c>
      <c r="BP242" s="2">
        <v>0</v>
      </c>
      <c r="BQ242" s="2">
        <v>0</v>
      </c>
      <c r="BR242" s="2">
        <v>0</v>
      </c>
      <c r="BS242" s="2">
        <v>0</v>
      </c>
      <c r="BT242" s="2">
        <v>0</v>
      </c>
      <c r="BU242" s="2">
        <v>0</v>
      </c>
      <c r="BV242" s="2">
        <v>0</v>
      </c>
      <c r="BW242" s="2">
        <v>0</v>
      </c>
      <c r="BX242" s="2">
        <v>0</v>
      </c>
      <c r="BY242" s="2">
        <v>0</v>
      </c>
      <c r="BZ242" s="3">
        <f t="shared" si="23"/>
        <v>0</v>
      </c>
      <c r="CA242" s="30">
        <f t="shared" si="24"/>
        <v>2000</v>
      </c>
    </row>
    <row r="243" spans="1:79" s="4" customFormat="1" ht="12.95" customHeight="1" x14ac:dyDescent="0.2">
      <c r="A243" s="5" t="s">
        <v>24</v>
      </c>
      <c r="B243" s="9" t="s">
        <v>16</v>
      </c>
      <c r="C243" s="5" t="s">
        <v>981</v>
      </c>
      <c r="D243" s="8" t="s">
        <v>986</v>
      </c>
      <c r="E243" s="8" t="s">
        <v>981</v>
      </c>
      <c r="F243" s="8" t="s">
        <v>986</v>
      </c>
      <c r="G243" s="5" t="s">
        <v>23</v>
      </c>
      <c r="H243" s="11" t="s">
        <v>533</v>
      </c>
      <c r="I243" s="11"/>
      <c r="J243" s="6" t="s">
        <v>390</v>
      </c>
      <c r="K243" s="6" t="s">
        <v>817</v>
      </c>
      <c r="L243" s="6" t="s">
        <v>818</v>
      </c>
      <c r="M243" s="33"/>
      <c r="N243" s="7">
        <v>0</v>
      </c>
      <c r="O243" s="2">
        <v>0</v>
      </c>
      <c r="P243" s="2">
        <v>0</v>
      </c>
      <c r="Q243" s="2">
        <v>0</v>
      </c>
      <c r="R243" s="2">
        <v>0</v>
      </c>
      <c r="S243" s="2">
        <v>0</v>
      </c>
      <c r="T243" s="2">
        <v>0</v>
      </c>
      <c r="U243" s="2">
        <v>0</v>
      </c>
      <c r="V243" s="2">
        <v>0</v>
      </c>
      <c r="W243" s="2">
        <v>0</v>
      </c>
      <c r="X243" s="2">
        <v>0</v>
      </c>
      <c r="Y243" s="2">
        <v>200</v>
      </c>
      <c r="Z243" s="32">
        <f t="shared" si="19"/>
        <v>200</v>
      </c>
      <c r="AA243" s="2">
        <v>100</v>
      </c>
      <c r="AB243" s="2">
        <v>200</v>
      </c>
      <c r="AC243" s="2">
        <v>200</v>
      </c>
      <c r="AD243" s="2">
        <v>250</v>
      </c>
      <c r="AE243" s="2">
        <v>250</v>
      </c>
      <c r="AF243" s="2">
        <v>0</v>
      </c>
      <c r="AG243" s="2">
        <v>0</v>
      </c>
      <c r="AH243" s="2">
        <v>0</v>
      </c>
      <c r="AI243" s="2">
        <v>0</v>
      </c>
      <c r="AJ243" s="2">
        <v>0</v>
      </c>
      <c r="AK243" s="2">
        <v>0</v>
      </c>
      <c r="AL243" s="2">
        <v>0</v>
      </c>
      <c r="AM243" s="3">
        <f t="shared" si="20"/>
        <v>1000</v>
      </c>
      <c r="AN243" s="2">
        <v>0</v>
      </c>
      <c r="AO243" s="2">
        <v>300</v>
      </c>
      <c r="AP243" s="2">
        <v>0</v>
      </c>
      <c r="AQ243" s="2">
        <v>300</v>
      </c>
      <c r="AR243" s="2">
        <v>0</v>
      </c>
      <c r="AS243" s="2">
        <v>200</v>
      </c>
      <c r="AT243" s="2">
        <v>0</v>
      </c>
      <c r="AU243" s="2">
        <v>0</v>
      </c>
      <c r="AV243" s="2">
        <v>0</v>
      </c>
      <c r="AW243" s="2">
        <v>0</v>
      </c>
      <c r="AX243" s="2">
        <v>0</v>
      </c>
      <c r="AY243" s="2">
        <v>0</v>
      </c>
      <c r="AZ243" s="3">
        <f t="shared" si="21"/>
        <v>800</v>
      </c>
      <c r="BA243" s="2">
        <v>0</v>
      </c>
      <c r="BB243" s="2">
        <v>0</v>
      </c>
      <c r="BC243" s="2">
        <v>0</v>
      </c>
      <c r="BD243" s="2">
        <v>0</v>
      </c>
      <c r="BE243" s="2">
        <v>0</v>
      </c>
      <c r="BF243" s="2">
        <v>0</v>
      </c>
      <c r="BG243" s="2">
        <v>0</v>
      </c>
      <c r="BH243" s="2">
        <v>0</v>
      </c>
      <c r="BI243" s="2">
        <v>0</v>
      </c>
      <c r="BJ243" s="2">
        <v>0</v>
      </c>
      <c r="BK243" s="2">
        <v>0</v>
      </c>
      <c r="BL243" s="2">
        <v>0</v>
      </c>
      <c r="BM243" s="3">
        <f t="shared" si="22"/>
        <v>0</v>
      </c>
      <c r="BN243" s="2">
        <v>0</v>
      </c>
      <c r="BO243" s="2">
        <v>0</v>
      </c>
      <c r="BP243" s="2">
        <v>0</v>
      </c>
      <c r="BQ243" s="2">
        <v>0</v>
      </c>
      <c r="BR243" s="2">
        <v>0</v>
      </c>
      <c r="BS243" s="2">
        <v>0</v>
      </c>
      <c r="BT243" s="2">
        <v>0</v>
      </c>
      <c r="BU243" s="2">
        <v>0</v>
      </c>
      <c r="BV243" s="2">
        <v>0</v>
      </c>
      <c r="BW243" s="2">
        <v>0</v>
      </c>
      <c r="BX243" s="2">
        <v>0</v>
      </c>
      <c r="BY243" s="2">
        <v>0</v>
      </c>
      <c r="BZ243" s="3">
        <f t="shared" si="23"/>
        <v>0</v>
      </c>
      <c r="CA243" s="30">
        <f t="shared" si="24"/>
        <v>2000</v>
      </c>
    </row>
    <row r="244" spans="1:79" s="4" customFormat="1" ht="12.95" customHeight="1" x14ac:dyDescent="0.2">
      <c r="A244" s="5" t="s">
        <v>24</v>
      </c>
      <c r="B244" s="9" t="s">
        <v>16</v>
      </c>
      <c r="C244" s="5" t="s">
        <v>979</v>
      </c>
      <c r="D244" s="8" t="s">
        <v>984</v>
      </c>
      <c r="E244" s="8" t="s">
        <v>979</v>
      </c>
      <c r="F244" s="8" t="s">
        <v>984</v>
      </c>
      <c r="G244" s="5" t="s">
        <v>23</v>
      </c>
      <c r="H244" s="11" t="s">
        <v>533</v>
      </c>
      <c r="I244" s="11"/>
      <c r="J244" s="6" t="s">
        <v>1039</v>
      </c>
      <c r="K244" s="6" t="s">
        <v>387</v>
      </c>
      <c r="L244" s="6" t="s">
        <v>797</v>
      </c>
      <c r="M244" s="33"/>
      <c r="N244" s="7">
        <v>0</v>
      </c>
      <c r="O244" s="2">
        <v>0</v>
      </c>
      <c r="P244" s="2">
        <v>0</v>
      </c>
      <c r="Q244" s="2">
        <v>0</v>
      </c>
      <c r="R244" s="2">
        <v>0</v>
      </c>
      <c r="S244" s="2">
        <v>0</v>
      </c>
      <c r="T244" s="2">
        <v>0</v>
      </c>
      <c r="U244" s="2">
        <v>0</v>
      </c>
      <c r="V244" s="2">
        <v>0</v>
      </c>
      <c r="W244" s="2">
        <v>0</v>
      </c>
      <c r="X244" s="2">
        <v>0</v>
      </c>
      <c r="Y244" s="2">
        <v>0</v>
      </c>
      <c r="Z244" s="32">
        <f t="shared" si="19"/>
        <v>0</v>
      </c>
      <c r="AA244" s="2">
        <v>20</v>
      </c>
      <c r="AB244" s="2">
        <v>20</v>
      </c>
      <c r="AC244" s="2">
        <v>20</v>
      </c>
      <c r="AD244" s="2">
        <v>20</v>
      </c>
      <c r="AE244" s="2">
        <v>30</v>
      </c>
      <c r="AF244" s="2">
        <v>30</v>
      </c>
      <c r="AG244" s="2">
        <v>50</v>
      </c>
      <c r="AH244" s="2">
        <v>20</v>
      </c>
      <c r="AI244" s="2">
        <v>20</v>
      </c>
      <c r="AJ244" s="2">
        <v>20</v>
      </c>
      <c r="AK244" s="2">
        <v>20</v>
      </c>
      <c r="AL244" s="2">
        <v>30</v>
      </c>
      <c r="AM244" s="3">
        <f t="shared" si="20"/>
        <v>300</v>
      </c>
      <c r="AN244" s="2">
        <v>30</v>
      </c>
      <c r="AO244" s="2">
        <v>30</v>
      </c>
      <c r="AP244" s="2">
        <v>30</v>
      </c>
      <c r="AQ244" s="2">
        <v>30</v>
      </c>
      <c r="AR244" s="2">
        <v>30</v>
      </c>
      <c r="AS244" s="2">
        <v>30</v>
      </c>
      <c r="AT244" s="2">
        <v>30</v>
      </c>
      <c r="AU244" s="2">
        <v>30</v>
      </c>
      <c r="AV244" s="2">
        <v>30</v>
      </c>
      <c r="AW244" s="2">
        <v>30</v>
      </c>
      <c r="AX244" s="2">
        <v>30</v>
      </c>
      <c r="AY244" s="2">
        <v>70</v>
      </c>
      <c r="AZ244" s="3">
        <f t="shared" si="21"/>
        <v>400</v>
      </c>
      <c r="BA244" s="2">
        <v>30</v>
      </c>
      <c r="BB244" s="2">
        <v>30</v>
      </c>
      <c r="BC244" s="2">
        <v>30</v>
      </c>
      <c r="BD244" s="2">
        <v>30</v>
      </c>
      <c r="BE244" s="2">
        <v>30</v>
      </c>
      <c r="BF244" s="2">
        <v>30</v>
      </c>
      <c r="BG244" s="2">
        <v>30</v>
      </c>
      <c r="BH244" s="2">
        <v>30</v>
      </c>
      <c r="BI244" s="2">
        <v>40</v>
      </c>
      <c r="BJ244" s="2">
        <v>90</v>
      </c>
      <c r="BK244" s="2">
        <v>90</v>
      </c>
      <c r="BL244" s="2">
        <v>90</v>
      </c>
      <c r="BM244" s="3">
        <f t="shared" si="22"/>
        <v>550</v>
      </c>
      <c r="BN244" s="2">
        <v>30</v>
      </c>
      <c r="BO244" s="2">
        <v>30</v>
      </c>
      <c r="BP244" s="2">
        <v>30</v>
      </c>
      <c r="BQ244" s="2">
        <v>30</v>
      </c>
      <c r="BR244" s="2">
        <v>60</v>
      </c>
      <c r="BS244" s="2">
        <v>30</v>
      </c>
      <c r="BT244" s="2">
        <v>30</v>
      </c>
      <c r="BU244" s="2">
        <v>100</v>
      </c>
      <c r="BV244" s="2">
        <v>40</v>
      </c>
      <c r="BW244" s="2">
        <v>90</v>
      </c>
      <c r="BX244" s="2">
        <v>90</v>
      </c>
      <c r="BY244" s="2">
        <v>90</v>
      </c>
      <c r="BZ244" s="3">
        <f t="shared" si="23"/>
        <v>650</v>
      </c>
      <c r="CA244" s="30">
        <f t="shared" si="24"/>
        <v>1900</v>
      </c>
    </row>
    <row r="245" spans="1:79" s="4" customFormat="1" ht="12.95" customHeight="1" x14ac:dyDescent="0.2">
      <c r="A245" s="5" t="s">
        <v>24</v>
      </c>
      <c r="B245" s="9" t="s">
        <v>16</v>
      </c>
      <c r="C245" s="5" t="s">
        <v>979</v>
      </c>
      <c r="D245" s="8" t="s">
        <v>984</v>
      </c>
      <c r="E245" s="8" t="s">
        <v>979</v>
      </c>
      <c r="F245" s="8" t="s">
        <v>984</v>
      </c>
      <c r="G245" s="5" t="s">
        <v>23</v>
      </c>
      <c r="H245" s="11" t="s">
        <v>533</v>
      </c>
      <c r="I245" s="11"/>
      <c r="J245" s="6" t="s">
        <v>351</v>
      </c>
      <c r="K245" s="6" t="s">
        <v>352</v>
      </c>
      <c r="L245" s="6" t="s">
        <v>353</v>
      </c>
      <c r="M245" s="33"/>
      <c r="N245" s="7">
        <v>0</v>
      </c>
      <c r="O245" s="2">
        <v>0</v>
      </c>
      <c r="P245" s="2">
        <v>0</v>
      </c>
      <c r="Q245" s="2">
        <v>0</v>
      </c>
      <c r="R245" s="2">
        <v>0</v>
      </c>
      <c r="S245" s="2">
        <v>0</v>
      </c>
      <c r="T245" s="2">
        <v>0</v>
      </c>
      <c r="U245" s="2">
        <v>0</v>
      </c>
      <c r="V245" s="2">
        <v>0</v>
      </c>
      <c r="W245" s="2">
        <v>1000</v>
      </c>
      <c r="X245" s="2">
        <v>0</v>
      </c>
      <c r="Y245" s="2">
        <v>0</v>
      </c>
      <c r="Z245" s="32">
        <f t="shared" si="19"/>
        <v>1000</v>
      </c>
      <c r="AA245" s="2">
        <v>0</v>
      </c>
      <c r="AB245" s="2">
        <v>0</v>
      </c>
      <c r="AC245" s="2">
        <v>0</v>
      </c>
      <c r="AD245" s="2">
        <v>0</v>
      </c>
      <c r="AE245" s="2">
        <v>0</v>
      </c>
      <c r="AF245" s="2">
        <v>0</v>
      </c>
      <c r="AG245" s="2">
        <v>0</v>
      </c>
      <c r="AH245" s="2">
        <v>0</v>
      </c>
      <c r="AI245" s="2">
        <v>0</v>
      </c>
      <c r="AJ245" s="2">
        <v>0</v>
      </c>
      <c r="AK245" s="2">
        <v>0</v>
      </c>
      <c r="AL245" s="2">
        <v>0</v>
      </c>
      <c r="AM245" s="3">
        <f t="shared" si="20"/>
        <v>0</v>
      </c>
      <c r="AN245" s="2">
        <v>0</v>
      </c>
      <c r="AO245" s="2">
        <v>0</v>
      </c>
      <c r="AP245" s="2">
        <v>0</v>
      </c>
      <c r="AQ245" s="2">
        <v>0</v>
      </c>
      <c r="AR245" s="2">
        <v>0</v>
      </c>
      <c r="AS245" s="2">
        <v>0</v>
      </c>
      <c r="AT245" s="2">
        <v>0</v>
      </c>
      <c r="AU245" s="2">
        <v>0</v>
      </c>
      <c r="AV245" s="2">
        <v>0</v>
      </c>
      <c r="AW245" s="2">
        <v>0</v>
      </c>
      <c r="AX245" s="2">
        <v>0</v>
      </c>
      <c r="AY245" s="2">
        <v>0</v>
      </c>
      <c r="AZ245" s="3">
        <f t="shared" si="21"/>
        <v>0</v>
      </c>
      <c r="BA245" s="2">
        <v>0</v>
      </c>
      <c r="BB245" s="2">
        <v>0</v>
      </c>
      <c r="BC245" s="2">
        <v>0</v>
      </c>
      <c r="BD245" s="2">
        <v>0</v>
      </c>
      <c r="BE245" s="2">
        <v>0</v>
      </c>
      <c r="BF245" s="2">
        <v>0</v>
      </c>
      <c r="BG245" s="2">
        <v>0</v>
      </c>
      <c r="BH245" s="2">
        <v>0</v>
      </c>
      <c r="BI245" s="2">
        <v>0</v>
      </c>
      <c r="BJ245" s="2">
        <v>750</v>
      </c>
      <c r="BK245" s="2">
        <v>0</v>
      </c>
      <c r="BL245" s="2">
        <v>0</v>
      </c>
      <c r="BM245" s="3">
        <f t="shared" si="22"/>
        <v>750</v>
      </c>
      <c r="BN245" s="2">
        <v>0</v>
      </c>
      <c r="BO245" s="2">
        <v>0</v>
      </c>
      <c r="BP245" s="2">
        <v>0</v>
      </c>
      <c r="BQ245" s="2">
        <v>0</v>
      </c>
      <c r="BR245" s="2">
        <v>0</v>
      </c>
      <c r="BS245" s="2">
        <v>0</v>
      </c>
      <c r="BT245" s="2">
        <v>0</v>
      </c>
      <c r="BU245" s="2">
        <v>0</v>
      </c>
      <c r="BV245" s="2">
        <v>0</v>
      </c>
      <c r="BW245" s="2">
        <v>0</v>
      </c>
      <c r="BX245" s="2">
        <v>0</v>
      </c>
      <c r="BY245" s="2">
        <v>0</v>
      </c>
      <c r="BZ245" s="3">
        <f t="shared" si="23"/>
        <v>0</v>
      </c>
      <c r="CA245" s="30">
        <f t="shared" si="24"/>
        <v>1750</v>
      </c>
    </row>
    <row r="246" spans="1:79" s="4" customFormat="1" ht="12.95" customHeight="1" x14ac:dyDescent="0.2">
      <c r="A246" s="5" t="s">
        <v>24</v>
      </c>
      <c r="B246" s="9" t="s">
        <v>16</v>
      </c>
      <c r="C246" s="5" t="s">
        <v>979</v>
      </c>
      <c r="D246" s="8" t="s">
        <v>984</v>
      </c>
      <c r="E246" s="8" t="s">
        <v>979</v>
      </c>
      <c r="F246" s="8" t="s">
        <v>984</v>
      </c>
      <c r="G246" s="5" t="s">
        <v>23</v>
      </c>
      <c r="H246" s="11" t="s">
        <v>533</v>
      </c>
      <c r="I246" s="11"/>
      <c r="J246" s="6" t="s">
        <v>1040</v>
      </c>
      <c r="K246" s="6" t="s">
        <v>787</v>
      </c>
      <c r="L246" s="6" t="s">
        <v>788</v>
      </c>
      <c r="M246" s="33"/>
      <c r="N246" s="7">
        <v>0</v>
      </c>
      <c r="O246" s="2">
        <v>0</v>
      </c>
      <c r="P246" s="2">
        <v>0</v>
      </c>
      <c r="Q246" s="2">
        <v>0</v>
      </c>
      <c r="R246" s="2">
        <v>0</v>
      </c>
      <c r="S246" s="2">
        <v>0</v>
      </c>
      <c r="T246" s="2">
        <v>0</v>
      </c>
      <c r="U246" s="2">
        <v>0</v>
      </c>
      <c r="V246" s="2">
        <v>0</v>
      </c>
      <c r="W246" s="2">
        <v>0</v>
      </c>
      <c r="X246" s="2">
        <v>0</v>
      </c>
      <c r="Y246" s="2">
        <v>0</v>
      </c>
      <c r="Z246" s="32">
        <f t="shared" si="19"/>
        <v>0</v>
      </c>
      <c r="AA246" s="2">
        <v>0</v>
      </c>
      <c r="AB246" s="2">
        <v>0</v>
      </c>
      <c r="AC246" s="2">
        <v>0</v>
      </c>
      <c r="AD246" s="2">
        <v>300</v>
      </c>
      <c r="AE246" s="2">
        <v>0</v>
      </c>
      <c r="AF246" s="2">
        <v>0</v>
      </c>
      <c r="AG246" s="2">
        <v>0</v>
      </c>
      <c r="AH246" s="2">
        <v>300</v>
      </c>
      <c r="AI246" s="2">
        <v>0</v>
      </c>
      <c r="AJ246" s="2">
        <v>0</v>
      </c>
      <c r="AK246" s="2">
        <v>0</v>
      </c>
      <c r="AL246" s="2">
        <v>250</v>
      </c>
      <c r="AM246" s="3">
        <f t="shared" si="20"/>
        <v>850</v>
      </c>
      <c r="AN246" s="2">
        <v>50</v>
      </c>
      <c r="AO246" s="2">
        <v>50</v>
      </c>
      <c r="AP246" s="2">
        <v>100</v>
      </c>
      <c r="AQ246" s="2">
        <v>200</v>
      </c>
      <c r="AR246" s="2">
        <v>200</v>
      </c>
      <c r="AS246" s="2">
        <v>250</v>
      </c>
      <c r="AT246" s="2">
        <v>0</v>
      </c>
      <c r="AU246" s="2">
        <v>0</v>
      </c>
      <c r="AV246" s="2">
        <v>0</v>
      </c>
      <c r="AW246" s="2">
        <v>0</v>
      </c>
      <c r="AX246" s="2">
        <v>0</v>
      </c>
      <c r="AY246" s="2">
        <v>0</v>
      </c>
      <c r="AZ246" s="3">
        <f t="shared" si="21"/>
        <v>850</v>
      </c>
      <c r="BA246" s="2">
        <v>0</v>
      </c>
      <c r="BB246" s="2">
        <v>0</v>
      </c>
      <c r="BC246" s="2">
        <v>0</v>
      </c>
      <c r="BD246" s="2">
        <v>0</v>
      </c>
      <c r="BE246" s="2">
        <v>0</v>
      </c>
      <c r="BF246" s="2">
        <v>0</v>
      </c>
      <c r="BG246" s="2">
        <v>0</v>
      </c>
      <c r="BH246" s="2">
        <v>0</v>
      </c>
      <c r="BI246" s="2">
        <v>0</v>
      </c>
      <c r="BJ246" s="2">
        <v>0</v>
      </c>
      <c r="BK246" s="2">
        <v>0</v>
      </c>
      <c r="BL246" s="2">
        <v>0</v>
      </c>
      <c r="BM246" s="3">
        <f t="shared" si="22"/>
        <v>0</v>
      </c>
      <c r="BN246" s="2">
        <v>0</v>
      </c>
      <c r="BO246" s="2">
        <v>0</v>
      </c>
      <c r="BP246" s="2">
        <v>0</v>
      </c>
      <c r="BQ246" s="2">
        <v>0</v>
      </c>
      <c r="BR246" s="2">
        <v>0</v>
      </c>
      <c r="BS246" s="2">
        <v>0</v>
      </c>
      <c r="BT246" s="2">
        <v>0</v>
      </c>
      <c r="BU246" s="2">
        <v>0</v>
      </c>
      <c r="BV246" s="2">
        <v>0</v>
      </c>
      <c r="BW246" s="2">
        <v>0</v>
      </c>
      <c r="BX246" s="2">
        <v>0</v>
      </c>
      <c r="BY246" s="2">
        <v>0</v>
      </c>
      <c r="BZ246" s="3">
        <f t="shared" si="23"/>
        <v>0</v>
      </c>
      <c r="CA246" s="30">
        <f t="shared" si="24"/>
        <v>1700</v>
      </c>
    </row>
    <row r="247" spans="1:79" s="4" customFormat="1" ht="12.95" customHeight="1" x14ac:dyDescent="0.2">
      <c r="A247" s="5" t="s">
        <v>24</v>
      </c>
      <c r="B247" s="9" t="s">
        <v>16</v>
      </c>
      <c r="C247" s="5" t="s">
        <v>978</v>
      </c>
      <c r="D247" s="8" t="s">
        <v>983</v>
      </c>
      <c r="E247" s="8" t="s">
        <v>978</v>
      </c>
      <c r="F247" s="8" t="s">
        <v>983</v>
      </c>
      <c r="G247" s="5" t="s">
        <v>23</v>
      </c>
      <c r="H247" s="11" t="s">
        <v>533</v>
      </c>
      <c r="I247" s="11"/>
      <c r="J247" s="6" t="s">
        <v>313</v>
      </c>
      <c r="K247" s="6" t="s">
        <v>314</v>
      </c>
      <c r="L247" s="6" t="s">
        <v>26</v>
      </c>
      <c r="M247" s="33"/>
      <c r="N247" s="7">
        <v>0</v>
      </c>
      <c r="O247" s="2">
        <v>0</v>
      </c>
      <c r="P247" s="2">
        <v>0</v>
      </c>
      <c r="Q247" s="2">
        <v>0</v>
      </c>
      <c r="R247" s="2">
        <v>0</v>
      </c>
      <c r="S247" s="2">
        <v>0</v>
      </c>
      <c r="T247" s="2">
        <v>0</v>
      </c>
      <c r="U247" s="2">
        <v>0</v>
      </c>
      <c r="V247" s="2">
        <v>0</v>
      </c>
      <c r="W247" s="2">
        <v>0</v>
      </c>
      <c r="X247" s="2">
        <v>0</v>
      </c>
      <c r="Y247" s="2">
        <v>0</v>
      </c>
      <c r="Z247" s="32">
        <f t="shared" ref="Z247:Z310" si="25">SUM(N247:Y247)</f>
        <v>0</v>
      </c>
      <c r="AA247" s="2">
        <v>0</v>
      </c>
      <c r="AB247" s="2">
        <v>0</v>
      </c>
      <c r="AC247" s="2">
        <v>0</v>
      </c>
      <c r="AD247" s="2">
        <v>0</v>
      </c>
      <c r="AE247" s="2">
        <v>0</v>
      </c>
      <c r="AF247" s="2">
        <v>0</v>
      </c>
      <c r="AG247" s="2">
        <v>0</v>
      </c>
      <c r="AH247" s="2">
        <v>0</v>
      </c>
      <c r="AI247" s="2">
        <v>0</v>
      </c>
      <c r="AJ247" s="2">
        <v>0</v>
      </c>
      <c r="AK247" s="2">
        <v>0</v>
      </c>
      <c r="AL247" s="2">
        <v>0</v>
      </c>
      <c r="AM247" s="3">
        <f t="shared" ref="AM247:AM310" si="26">SUM(AA247:AL247)</f>
        <v>0</v>
      </c>
      <c r="AN247" s="2">
        <v>0</v>
      </c>
      <c r="AO247" s="2">
        <v>0</v>
      </c>
      <c r="AP247" s="2">
        <v>0</v>
      </c>
      <c r="AQ247" s="2">
        <v>0</v>
      </c>
      <c r="AR247" s="2">
        <v>0</v>
      </c>
      <c r="AS247" s="2">
        <v>0</v>
      </c>
      <c r="AT247" s="2">
        <v>0</v>
      </c>
      <c r="AU247" s="2">
        <v>0</v>
      </c>
      <c r="AV247" s="2">
        <v>0</v>
      </c>
      <c r="AW247" s="2">
        <v>1500</v>
      </c>
      <c r="AX247" s="2">
        <v>0</v>
      </c>
      <c r="AY247" s="2">
        <v>0</v>
      </c>
      <c r="AZ247" s="3">
        <f t="shared" ref="AZ247:AZ310" si="27">SUM(AN247:AY247)</f>
        <v>1500</v>
      </c>
      <c r="BA247" s="2">
        <v>0</v>
      </c>
      <c r="BB247" s="2">
        <v>0</v>
      </c>
      <c r="BC247" s="2">
        <v>0</v>
      </c>
      <c r="BD247" s="2">
        <v>0</v>
      </c>
      <c r="BE247" s="2">
        <v>0</v>
      </c>
      <c r="BF247" s="2">
        <v>0</v>
      </c>
      <c r="BG247" s="2">
        <v>0</v>
      </c>
      <c r="BH247" s="2">
        <v>0</v>
      </c>
      <c r="BI247" s="2">
        <v>0</v>
      </c>
      <c r="BJ247" s="2">
        <v>0</v>
      </c>
      <c r="BK247" s="2">
        <v>0</v>
      </c>
      <c r="BL247" s="2">
        <v>0</v>
      </c>
      <c r="BM247" s="3">
        <f t="shared" ref="BM247:BM310" si="28">SUM(BA247:BL247)</f>
        <v>0</v>
      </c>
      <c r="BN247" s="2">
        <v>0</v>
      </c>
      <c r="BO247" s="2">
        <v>0</v>
      </c>
      <c r="BP247" s="2">
        <v>0</v>
      </c>
      <c r="BQ247" s="2">
        <v>0</v>
      </c>
      <c r="BR247" s="2">
        <v>0</v>
      </c>
      <c r="BS247" s="2">
        <v>0</v>
      </c>
      <c r="BT247" s="2">
        <v>0</v>
      </c>
      <c r="BU247" s="2">
        <v>0</v>
      </c>
      <c r="BV247" s="2">
        <v>0</v>
      </c>
      <c r="BW247" s="2">
        <v>0</v>
      </c>
      <c r="BX247" s="2">
        <v>0</v>
      </c>
      <c r="BY247" s="2">
        <v>0</v>
      </c>
      <c r="BZ247" s="3">
        <f t="shared" ref="BZ247:BZ310" si="29">SUM(BN247:BY247)</f>
        <v>0</v>
      </c>
      <c r="CA247" s="30">
        <f t="shared" si="24"/>
        <v>1500</v>
      </c>
    </row>
    <row r="248" spans="1:79" s="4" customFormat="1" ht="12.95" customHeight="1" x14ac:dyDescent="0.2">
      <c r="A248" s="5" t="s">
        <v>24</v>
      </c>
      <c r="B248" s="9" t="s">
        <v>16</v>
      </c>
      <c r="C248" s="5" t="s">
        <v>272</v>
      </c>
      <c r="D248" s="8" t="s">
        <v>987</v>
      </c>
      <c r="E248" s="8" t="s">
        <v>272</v>
      </c>
      <c r="F248" s="8" t="s">
        <v>987</v>
      </c>
      <c r="G248" s="5" t="s">
        <v>23</v>
      </c>
      <c r="H248" s="11" t="s">
        <v>533</v>
      </c>
      <c r="I248" s="11"/>
      <c r="J248" s="6" t="s">
        <v>323</v>
      </c>
      <c r="K248" s="6" t="s">
        <v>324</v>
      </c>
      <c r="L248" s="6" t="s">
        <v>922</v>
      </c>
      <c r="M248" s="33"/>
      <c r="N248" s="7">
        <v>0</v>
      </c>
      <c r="O248" s="2">
        <v>0</v>
      </c>
      <c r="P248" s="2">
        <v>0</v>
      </c>
      <c r="Q248" s="2">
        <v>0</v>
      </c>
      <c r="R248" s="2">
        <v>0</v>
      </c>
      <c r="S248" s="2">
        <v>0</v>
      </c>
      <c r="T248" s="2">
        <v>0</v>
      </c>
      <c r="U248" s="2">
        <v>0</v>
      </c>
      <c r="V248" s="2">
        <v>0</v>
      </c>
      <c r="W248" s="2">
        <v>0</v>
      </c>
      <c r="X248" s="2">
        <v>0</v>
      </c>
      <c r="Y248" s="2">
        <v>0</v>
      </c>
      <c r="Z248" s="32">
        <f t="shared" si="25"/>
        <v>0</v>
      </c>
      <c r="AA248" s="2">
        <v>0</v>
      </c>
      <c r="AB248" s="2">
        <v>0</v>
      </c>
      <c r="AC248" s="2">
        <v>0</v>
      </c>
      <c r="AD248" s="2">
        <v>0</v>
      </c>
      <c r="AE248" s="2">
        <v>0</v>
      </c>
      <c r="AF248" s="2">
        <v>0</v>
      </c>
      <c r="AG248" s="2">
        <v>0</v>
      </c>
      <c r="AH248" s="2">
        <v>0</v>
      </c>
      <c r="AI248" s="2">
        <v>0</v>
      </c>
      <c r="AJ248" s="2">
        <v>0</v>
      </c>
      <c r="AK248" s="2">
        <v>0</v>
      </c>
      <c r="AL248" s="2">
        <v>0</v>
      </c>
      <c r="AM248" s="3">
        <f t="shared" si="26"/>
        <v>0</v>
      </c>
      <c r="AN248" s="2">
        <v>0</v>
      </c>
      <c r="AO248" s="2">
        <v>0</v>
      </c>
      <c r="AP248" s="2">
        <v>1500</v>
      </c>
      <c r="AQ248" s="2">
        <v>0</v>
      </c>
      <c r="AR248" s="2">
        <v>0</v>
      </c>
      <c r="AS248" s="2">
        <v>0</v>
      </c>
      <c r="AT248" s="2">
        <v>0</v>
      </c>
      <c r="AU248" s="2">
        <v>0</v>
      </c>
      <c r="AV248" s="2">
        <v>0</v>
      </c>
      <c r="AW248" s="2">
        <v>0</v>
      </c>
      <c r="AX248" s="2">
        <v>0</v>
      </c>
      <c r="AY248" s="2">
        <v>0</v>
      </c>
      <c r="AZ248" s="3">
        <f t="shared" si="27"/>
        <v>1500</v>
      </c>
      <c r="BA248" s="2">
        <v>0</v>
      </c>
      <c r="BB248" s="2">
        <v>0</v>
      </c>
      <c r="BC248" s="2">
        <v>0</v>
      </c>
      <c r="BD248" s="2">
        <v>0</v>
      </c>
      <c r="BE248" s="2">
        <v>0</v>
      </c>
      <c r="BF248" s="2">
        <v>0</v>
      </c>
      <c r="BG248" s="2">
        <v>0</v>
      </c>
      <c r="BH248" s="2">
        <v>0</v>
      </c>
      <c r="BI248" s="2">
        <v>0</v>
      </c>
      <c r="BJ248" s="2">
        <v>0</v>
      </c>
      <c r="BK248" s="2">
        <v>0</v>
      </c>
      <c r="BL248" s="2">
        <v>0</v>
      </c>
      <c r="BM248" s="3">
        <f t="shared" si="28"/>
        <v>0</v>
      </c>
      <c r="BN248" s="2">
        <v>0</v>
      </c>
      <c r="BO248" s="2">
        <v>0</v>
      </c>
      <c r="BP248" s="2">
        <v>0</v>
      </c>
      <c r="BQ248" s="2">
        <v>0</v>
      </c>
      <c r="BR248" s="2">
        <v>0</v>
      </c>
      <c r="BS248" s="2">
        <v>0</v>
      </c>
      <c r="BT248" s="2">
        <v>0</v>
      </c>
      <c r="BU248" s="2">
        <v>0</v>
      </c>
      <c r="BV248" s="2">
        <v>0</v>
      </c>
      <c r="BW248" s="2">
        <v>0</v>
      </c>
      <c r="BX248" s="2">
        <v>0</v>
      </c>
      <c r="BY248" s="2">
        <v>0</v>
      </c>
      <c r="BZ248" s="3">
        <f t="shared" si="29"/>
        <v>0</v>
      </c>
      <c r="CA248" s="30">
        <f t="shared" si="24"/>
        <v>1500</v>
      </c>
    </row>
    <row r="249" spans="1:79" s="4" customFormat="1" ht="12.95" customHeight="1" x14ac:dyDescent="0.2">
      <c r="A249" s="5" t="s">
        <v>24</v>
      </c>
      <c r="B249" s="9" t="s">
        <v>16</v>
      </c>
      <c r="C249" s="5" t="s">
        <v>978</v>
      </c>
      <c r="D249" s="8" t="s">
        <v>983</v>
      </c>
      <c r="E249" s="8" t="s">
        <v>978</v>
      </c>
      <c r="F249" s="8" t="s">
        <v>983</v>
      </c>
      <c r="G249" s="5" t="s">
        <v>23</v>
      </c>
      <c r="H249" s="11" t="s">
        <v>533</v>
      </c>
      <c r="I249" s="11"/>
      <c r="J249" s="6" t="s">
        <v>814</v>
      </c>
      <c r="K249" s="6" t="s">
        <v>815</v>
      </c>
      <c r="L249" s="6" t="s">
        <v>816</v>
      </c>
      <c r="M249" s="33"/>
      <c r="N249" s="7">
        <v>0</v>
      </c>
      <c r="O249" s="2">
        <v>0</v>
      </c>
      <c r="P249" s="2">
        <v>0</v>
      </c>
      <c r="Q249" s="2">
        <v>0</v>
      </c>
      <c r="R249" s="2">
        <v>0</v>
      </c>
      <c r="S249" s="2">
        <v>0</v>
      </c>
      <c r="T249" s="2">
        <v>0</v>
      </c>
      <c r="U249" s="2">
        <v>0</v>
      </c>
      <c r="V249" s="2">
        <v>0</v>
      </c>
      <c r="W249" s="2">
        <v>0</v>
      </c>
      <c r="X249" s="2">
        <v>0</v>
      </c>
      <c r="Y249" s="2">
        <v>0</v>
      </c>
      <c r="Z249" s="32">
        <f t="shared" si="25"/>
        <v>0</v>
      </c>
      <c r="AA249" s="2">
        <v>0</v>
      </c>
      <c r="AB249" s="2">
        <v>0</v>
      </c>
      <c r="AC249" s="2">
        <v>1500</v>
      </c>
      <c r="AD249" s="2">
        <v>0</v>
      </c>
      <c r="AE249" s="2">
        <v>0</v>
      </c>
      <c r="AF249" s="2">
        <v>0</v>
      </c>
      <c r="AG249" s="2">
        <v>0</v>
      </c>
      <c r="AH249" s="2">
        <v>0</v>
      </c>
      <c r="AI249" s="2">
        <v>0</v>
      </c>
      <c r="AJ249" s="2">
        <v>0</v>
      </c>
      <c r="AK249" s="2">
        <v>0</v>
      </c>
      <c r="AL249" s="2">
        <v>0</v>
      </c>
      <c r="AM249" s="3">
        <f t="shared" si="26"/>
        <v>1500</v>
      </c>
      <c r="AN249" s="2">
        <v>0</v>
      </c>
      <c r="AO249" s="2">
        <v>0</v>
      </c>
      <c r="AP249" s="2">
        <v>0</v>
      </c>
      <c r="AQ249" s="2">
        <v>0</v>
      </c>
      <c r="AR249" s="2">
        <v>0</v>
      </c>
      <c r="AS249" s="2">
        <v>0</v>
      </c>
      <c r="AT249" s="2">
        <v>0</v>
      </c>
      <c r="AU249" s="2">
        <v>0</v>
      </c>
      <c r="AV249" s="2">
        <v>0</v>
      </c>
      <c r="AW249" s="2">
        <v>0</v>
      </c>
      <c r="AX249" s="2">
        <v>0</v>
      </c>
      <c r="AY249" s="2">
        <v>0</v>
      </c>
      <c r="AZ249" s="3">
        <f t="shared" si="27"/>
        <v>0</v>
      </c>
      <c r="BA249" s="2">
        <v>0</v>
      </c>
      <c r="BB249" s="2">
        <v>0</v>
      </c>
      <c r="BC249" s="2">
        <v>0</v>
      </c>
      <c r="BD249" s="2">
        <v>0</v>
      </c>
      <c r="BE249" s="2">
        <v>0</v>
      </c>
      <c r="BF249" s="2">
        <v>0</v>
      </c>
      <c r="BG249" s="2">
        <v>0</v>
      </c>
      <c r="BH249" s="2">
        <v>0</v>
      </c>
      <c r="BI249" s="2">
        <v>0</v>
      </c>
      <c r="BJ249" s="2">
        <v>0</v>
      </c>
      <c r="BK249" s="2">
        <v>0</v>
      </c>
      <c r="BL249" s="2">
        <v>0</v>
      </c>
      <c r="BM249" s="3">
        <f t="shared" si="28"/>
        <v>0</v>
      </c>
      <c r="BN249" s="2">
        <v>0</v>
      </c>
      <c r="BO249" s="2">
        <v>0</v>
      </c>
      <c r="BP249" s="2">
        <v>0</v>
      </c>
      <c r="BQ249" s="2">
        <v>0</v>
      </c>
      <c r="BR249" s="2">
        <v>0</v>
      </c>
      <c r="BS249" s="2">
        <v>0</v>
      </c>
      <c r="BT249" s="2">
        <v>0</v>
      </c>
      <c r="BU249" s="2">
        <v>0</v>
      </c>
      <c r="BV249" s="2">
        <v>0</v>
      </c>
      <c r="BW249" s="2">
        <v>0</v>
      </c>
      <c r="BX249" s="2">
        <v>0</v>
      </c>
      <c r="BY249" s="2">
        <v>0</v>
      </c>
      <c r="BZ249" s="3">
        <f t="shared" si="29"/>
        <v>0</v>
      </c>
      <c r="CA249" s="30">
        <f t="shared" si="24"/>
        <v>1500</v>
      </c>
    </row>
    <row r="250" spans="1:79" s="4" customFormat="1" ht="12.95" customHeight="1" x14ac:dyDescent="0.2">
      <c r="A250" s="5" t="s">
        <v>24</v>
      </c>
      <c r="B250" s="9" t="s">
        <v>16</v>
      </c>
      <c r="C250" s="5" t="s">
        <v>272</v>
      </c>
      <c r="D250" s="8" t="s">
        <v>987</v>
      </c>
      <c r="E250" s="8" t="s">
        <v>272</v>
      </c>
      <c r="F250" s="8" t="s">
        <v>987</v>
      </c>
      <c r="G250" s="5" t="s">
        <v>23</v>
      </c>
      <c r="H250" s="11" t="s">
        <v>533</v>
      </c>
      <c r="I250" s="11"/>
      <c r="J250" s="6" t="s">
        <v>821</v>
      </c>
      <c r="K250" s="6" t="s">
        <v>822</v>
      </c>
      <c r="L250" s="6" t="s">
        <v>823</v>
      </c>
      <c r="M250" s="33"/>
      <c r="N250" s="7">
        <v>0</v>
      </c>
      <c r="O250" s="2">
        <v>0</v>
      </c>
      <c r="P250" s="2">
        <v>0</v>
      </c>
      <c r="Q250" s="2">
        <v>0</v>
      </c>
      <c r="R250" s="2">
        <v>0</v>
      </c>
      <c r="S250" s="2">
        <v>750</v>
      </c>
      <c r="T250" s="2">
        <v>0</v>
      </c>
      <c r="U250" s="2">
        <v>0</v>
      </c>
      <c r="V250" s="2">
        <v>0</v>
      </c>
      <c r="W250" s="2">
        <v>0</v>
      </c>
      <c r="X250" s="2">
        <v>0</v>
      </c>
      <c r="Y250" s="2">
        <v>0</v>
      </c>
      <c r="Z250" s="32">
        <f t="shared" si="25"/>
        <v>750</v>
      </c>
      <c r="AA250" s="2">
        <v>0</v>
      </c>
      <c r="AB250" s="2">
        <v>0</v>
      </c>
      <c r="AC250" s="2">
        <v>0</v>
      </c>
      <c r="AD250" s="2">
        <v>0</v>
      </c>
      <c r="AE250" s="2">
        <v>0</v>
      </c>
      <c r="AF250" s="2">
        <v>750</v>
      </c>
      <c r="AG250" s="2">
        <v>0</v>
      </c>
      <c r="AH250" s="2">
        <v>0</v>
      </c>
      <c r="AI250" s="2">
        <v>0</v>
      </c>
      <c r="AJ250" s="2">
        <v>0</v>
      </c>
      <c r="AK250" s="2">
        <v>0</v>
      </c>
      <c r="AL250" s="2">
        <v>0</v>
      </c>
      <c r="AM250" s="3">
        <f t="shared" si="26"/>
        <v>750</v>
      </c>
      <c r="AN250" s="2">
        <v>0</v>
      </c>
      <c r="AO250" s="2">
        <v>0</v>
      </c>
      <c r="AP250" s="2">
        <v>0</v>
      </c>
      <c r="AQ250" s="2">
        <v>0</v>
      </c>
      <c r="AR250" s="2">
        <v>0</v>
      </c>
      <c r="AS250" s="2">
        <v>0</v>
      </c>
      <c r="AT250" s="2">
        <v>0</v>
      </c>
      <c r="AU250" s="2">
        <v>0</v>
      </c>
      <c r="AV250" s="2">
        <v>0</v>
      </c>
      <c r="AW250" s="2">
        <v>0</v>
      </c>
      <c r="AX250" s="2">
        <v>0</v>
      </c>
      <c r="AY250" s="2">
        <v>0</v>
      </c>
      <c r="AZ250" s="3">
        <f t="shared" si="27"/>
        <v>0</v>
      </c>
      <c r="BA250" s="2">
        <v>0</v>
      </c>
      <c r="BB250" s="2">
        <v>0</v>
      </c>
      <c r="BC250" s="2">
        <v>0</v>
      </c>
      <c r="BD250" s="2">
        <v>0</v>
      </c>
      <c r="BE250" s="2">
        <v>0</v>
      </c>
      <c r="BF250" s="2">
        <v>0</v>
      </c>
      <c r="BG250" s="2">
        <v>0</v>
      </c>
      <c r="BH250" s="2">
        <v>0</v>
      </c>
      <c r="BI250" s="2">
        <v>0</v>
      </c>
      <c r="BJ250" s="2">
        <v>0</v>
      </c>
      <c r="BK250" s="2">
        <v>0</v>
      </c>
      <c r="BL250" s="2">
        <v>0</v>
      </c>
      <c r="BM250" s="3">
        <f t="shared" si="28"/>
        <v>0</v>
      </c>
      <c r="BN250" s="2">
        <v>0</v>
      </c>
      <c r="BO250" s="2">
        <v>0</v>
      </c>
      <c r="BP250" s="2">
        <v>0</v>
      </c>
      <c r="BQ250" s="2">
        <v>0</v>
      </c>
      <c r="BR250" s="2">
        <v>0</v>
      </c>
      <c r="BS250" s="2">
        <v>0</v>
      </c>
      <c r="BT250" s="2">
        <v>0</v>
      </c>
      <c r="BU250" s="2">
        <v>0</v>
      </c>
      <c r="BV250" s="2">
        <v>0</v>
      </c>
      <c r="BW250" s="2">
        <v>0</v>
      </c>
      <c r="BX250" s="2">
        <v>0</v>
      </c>
      <c r="BY250" s="2">
        <v>0</v>
      </c>
      <c r="BZ250" s="3">
        <f t="shared" si="29"/>
        <v>0</v>
      </c>
      <c r="CA250" s="30">
        <f t="shared" si="24"/>
        <v>1500</v>
      </c>
    </row>
    <row r="251" spans="1:79" s="4" customFormat="1" ht="12.95" customHeight="1" x14ac:dyDescent="0.2">
      <c r="A251" s="5" t="s">
        <v>24</v>
      </c>
      <c r="B251" s="9" t="s">
        <v>16</v>
      </c>
      <c r="C251" s="5" t="s">
        <v>979</v>
      </c>
      <c r="D251" s="8" t="s">
        <v>984</v>
      </c>
      <c r="E251" s="8" t="s">
        <v>979</v>
      </c>
      <c r="F251" s="8" t="s">
        <v>984</v>
      </c>
      <c r="G251" s="5" t="s">
        <v>23</v>
      </c>
      <c r="H251" s="11" t="s">
        <v>751</v>
      </c>
      <c r="I251" s="11"/>
      <c r="J251" s="6" t="s">
        <v>286</v>
      </c>
      <c r="K251" s="6" t="s">
        <v>287</v>
      </c>
      <c r="L251" s="6" t="s">
        <v>288</v>
      </c>
      <c r="M251" s="33"/>
      <c r="N251" s="7">
        <v>0</v>
      </c>
      <c r="O251" s="2">
        <v>0</v>
      </c>
      <c r="P251" s="2">
        <v>0</v>
      </c>
      <c r="Q251" s="2">
        <v>25</v>
      </c>
      <c r="R251" s="2">
        <v>0</v>
      </c>
      <c r="S251" s="2">
        <v>50</v>
      </c>
      <c r="T251" s="2">
        <v>0</v>
      </c>
      <c r="U251" s="2">
        <v>75</v>
      </c>
      <c r="V251" s="2">
        <v>0</v>
      </c>
      <c r="W251" s="2">
        <v>0</v>
      </c>
      <c r="X251" s="2">
        <v>75</v>
      </c>
      <c r="Y251" s="2">
        <v>75</v>
      </c>
      <c r="Z251" s="32">
        <f t="shared" si="25"/>
        <v>300</v>
      </c>
      <c r="AA251" s="2">
        <v>15</v>
      </c>
      <c r="AB251" s="2">
        <v>15</v>
      </c>
      <c r="AC251" s="2">
        <v>15</v>
      </c>
      <c r="AD251" s="2">
        <v>15</v>
      </c>
      <c r="AE251" s="2">
        <v>20</v>
      </c>
      <c r="AF251" s="2">
        <v>30</v>
      </c>
      <c r="AG251" s="2">
        <v>25</v>
      </c>
      <c r="AH251" s="2">
        <v>25</v>
      </c>
      <c r="AI251" s="2">
        <v>25</v>
      </c>
      <c r="AJ251" s="2">
        <v>25</v>
      </c>
      <c r="AK251" s="2">
        <v>20</v>
      </c>
      <c r="AL251" s="2">
        <v>20</v>
      </c>
      <c r="AM251" s="3">
        <f t="shared" si="26"/>
        <v>250</v>
      </c>
      <c r="AN251" s="2">
        <v>15</v>
      </c>
      <c r="AO251" s="2">
        <v>15</v>
      </c>
      <c r="AP251" s="2">
        <v>15</v>
      </c>
      <c r="AQ251" s="2">
        <v>15</v>
      </c>
      <c r="AR251" s="2">
        <v>20</v>
      </c>
      <c r="AS251" s="2">
        <v>30</v>
      </c>
      <c r="AT251" s="2">
        <v>25</v>
      </c>
      <c r="AU251" s="2">
        <v>25</v>
      </c>
      <c r="AV251" s="2">
        <v>25</v>
      </c>
      <c r="AW251" s="2">
        <v>25</v>
      </c>
      <c r="AX251" s="2">
        <v>20</v>
      </c>
      <c r="AY251" s="2">
        <v>20</v>
      </c>
      <c r="AZ251" s="3">
        <f t="shared" si="27"/>
        <v>250</v>
      </c>
      <c r="BA251" s="2">
        <v>15</v>
      </c>
      <c r="BB251" s="2">
        <v>15</v>
      </c>
      <c r="BC251" s="2">
        <v>15</v>
      </c>
      <c r="BD251" s="2">
        <v>15</v>
      </c>
      <c r="BE251" s="2">
        <v>20</v>
      </c>
      <c r="BF251" s="2">
        <v>30</v>
      </c>
      <c r="BG251" s="2">
        <v>25</v>
      </c>
      <c r="BH251" s="2">
        <v>25</v>
      </c>
      <c r="BI251" s="2">
        <v>25</v>
      </c>
      <c r="BJ251" s="2">
        <v>25</v>
      </c>
      <c r="BK251" s="2">
        <v>20</v>
      </c>
      <c r="BL251" s="2">
        <v>20</v>
      </c>
      <c r="BM251" s="3">
        <f t="shared" si="28"/>
        <v>250</v>
      </c>
      <c r="BN251" s="2">
        <v>0</v>
      </c>
      <c r="BO251" s="2">
        <v>0</v>
      </c>
      <c r="BP251" s="2">
        <v>30</v>
      </c>
      <c r="BQ251" s="2">
        <v>0</v>
      </c>
      <c r="BR251" s="2">
        <v>20</v>
      </c>
      <c r="BS251" s="2">
        <v>30</v>
      </c>
      <c r="BT251" s="2">
        <v>0</v>
      </c>
      <c r="BU251" s="2">
        <v>50</v>
      </c>
      <c r="BV251" s="2">
        <v>0</v>
      </c>
      <c r="BW251" s="2">
        <v>25</v>
      </c>
      <c r="BX251" s="2">
        <v>25</v>
      </c>
      <c r="BY251" s="2">
        <v>20</v>
      </c>
      <c r="BZ251" s="3">
        <f t="shared" si="29"/>
        <v>200</v>
      </c>
      <c r="CA251" s="30">
        <f t="shared" si="24"/>
        <v>1250</v>
      </c>
    </row>
    <row r="252" spans="1:79" s="4" customFormat="1" ht="12.95" customHeight="1" x14ac:dyDescent="0.2">
      <c r="A252" s="5" t="s">
        <v>24</v>
      </c>
      <c r="B252" s="9" t="s">
        <v>16</v>
      </c>
      <c r="C252" s="5" t="s">
        <v>272</v>
      </c>
      <c r="D252" s="8" t="s">
        <v>987</v>
      </c>
      <c r="E252" s="8" t="s">
        <v>272</v>
      </c>
      <c r="F252" s="8" t="s">
        <v>987</v>
      </c>
      <c r="G252" s="5" t="s">
        <v>23</v>
      </c>
      <c r="H252" s="11" t="s">
        <v>533</v>
      </c>
      <c r="I252" s="11"/>
      <c r="J252" s="6" t="s">
        <v>835</v>
      </c>
      <c r="K252" s="6" t="s">
        <v>836</v>
      </c>
      <c r="L252" s="6" t="s">
        <v>837</v>
      </c>
      <c r="M252" s="33"/>
      <c r="N252" s="7">
        <v>0</v>
      </c>
      <c r="O252" s="2">
        <v>0</v>
      </c>
      <c r="P252" s="2">
        <v>0</v>
      </c>
      <c r="Q252" s="2">
        <v>0</v>
      </c>
      <c r="R252" s="2">
        <v>0</v>
      </c>
      <c r="S252" s="2">
        <v>0</v>
      </c>
      <c r="T252" s="2">
        <v>0</v>
      </c>
      <c r="U252" s="2">
        <v>0</v>
      </c>
      <c r="V252" s="2">
        <v>400</v>
      </c>
      <c r="W252" s="2">
        <v>0</v>
      </c>
      <c r="X252" s="2">
        <v>0</v>
      </c>
      <c r="Y252" s="2">
        <v>0</v>
      </c>
      <c r="Z252" s="32">
        <f t="shared" si="25"/>
        <v>400</v>
      </c>
      <c r="AA252" s="2">
        <v>0</v>
      </c>
      <c r="AB252" s="2">
        <v>0</v>
      </c>
      <c r="AC252" s="2">
        <v>0</v>
      </c>
      <c r="AD252" s="2">
        <v>0</v>
      </c>
      <c r="AE252" s="2">
        <v>0</v>
      </c>
      <c r="AF252" s="2">
        <v>0</v>
      </c>
      <c r="AG252" s="2">
        <v>0</v>
      </c>
      <c r="AH252" s="2">
        <v>0</v>
      </c>
      <c r="AI252" s="2">
        <v>400</v>
      </c>
      <c r="AJ252" s="2">
        <v>0</v>
      </c>
      <c r="AK252" s="2">
        <v>0</v>
      </c>
      <c r="AL252" s="2">
        <v>0</v>
      </c>
      <c r="AM252" s="3">
        <f t="shared" si="26"/>
        <v>400</v>
      </c>
      <c r="AN252" s="2">
        <v>0</v>
      </c>
      <c r="AO252" s="2">
        <v>0</v>
      </c>
      <c r="AP252" s="2">
        <v>0</v>
      </c>
      <c r="AQ252" s="2">
        <v>0</v>
      </c>
      <c r="AR252" s="2">
        <v>0</v>
      </c>
      <c r="AS252" s="2">
        <v>0</v>
      </c>
      <c r="AT252" s="2">
        <v>0</v>
      </c>
      <c r="AU252" s="2">
        <v>0</v>
      </c>
      <c r="AV252" s="2">
        <v>400</v>
      </c>
      <c r="AW252" s="2">
        <v>0</v>
      </c>
      <c r="AX252" s="2">
        <v>0</v>
      </c>
      <c r="AY252" s="2">
        <v>0</v>
      </c>
      <c r="AZ252" s="3">
        <f t="shared" si="27"/>
        <v>400</v>
      </c>
      <c r="BA252" s="2">
        <v>0</v>
      </c>
      <c r="BB252" s="2">
        <v>0</v>
      </c>
      <c r="BC252" s="2">
        <v>0</v>
      </c>
      <c r="BD252" s="2">
        <v>0</v>
      </c>
      <c r="BE252" s="2">
        <v>0</v>
      </c>
      <c r="BF252" s="2">
        <v>0</v>
      </c>
      <c r="BG252" s="2">
        <v>0</v>
      </c>
      <c r="BH252" s="2">
        <v>0</v>
      </c>
      <c r="BI252" s="2">
        <v>0</v>
      </c>
      <c r="BJ252" s="2">
        <v>0</v>
      </c>
      <c r="BK252" s="2">
        <v>0</v>
      </c>
      <c r="BL252" s="2">
        <v>0</v>
      </c>
      <c r="BM252" s="3">
        <f t="shared" si="28"/>
        <v>0</v>
      </c>
      <c r="BN252" s="2">
        <v>0</v>
      </c>
      <c r="BO252" s="2">
        <v>0</v>
      </c>
      <c r="BP252" s="2">
        <v>0</v>
      </c>
      <c r="BQ252" s="2">
        <v>0</v>
      </c>
      <c r="BR252" s="2">
        <v>0</v>
      </c>
      <c r="BS252" s="2">
        <v>0</v>
      </c>
      <c r="BT252" s="2">
        <v>0</v>
      </c>
      <c r="BU252" s="2">
        <v>0</v>
      </c>
      <c r="BV252" s="2">
        <v>0</v>
      </c>
      <c r="BW252" s="2">
        <v>0</v>
      </c>
      <c r="BX252" s="2">
        <v>0</v>
      </c>
      <c r="BY252" s="2">
        <v>0</v>
      </c>
      <c r="BZ252" s="3">
        <f t="shared" si="29"/>
        <v>0</v>
      </c>
      <c r="CA252" s="30">
        <f t="shared" si="24"/>
        <v>1200</v>
      </c>
    </row>
    <row r="253" spans="1:79" s="4" customFormat="1" ht="12.95" customHeight="1" x14ac:dyDescent="0.2">
      <c r="A253" s="5" t="s">
        <v>24</v>
      </c>
      <c r="B253" s="9" t="s">
        <v>16</v>
      </c>
      <c r="C253" s="5" t="s">
        <v>272</v>
      </c>
      <c r="D253" s="8" t="s">
        <v>987</v>
      </c>
      <c r="E253" s="8" t="s">
        <v>272</v>
      </c>
      <c r="F253" s="8" t="s">
        <v>987</v>
      </c>
      <c r="G253" s="5" t="s">
        <v>23</v>
      </c>
      <c r="H253" s="11" t="s">
        <v>533</v>
      </c>
      <c r="I253" s="11"/>
      <c r="J253" s="6" t="s">
        <v>838</v>
      </c>
      <c r="K253" s="6" t="s">
        <v>839</v>
      </c>
      <c r="L253" s="6" t="s">
        <v>840</v>
      </c>
      <c r="M253" s="33"/>
      <c r="N253" s="7">
        <v>0</v>
      </c>
      <c r="O253" s="2">
        <v>0</v>
      </c>
      <c r="P253" s="2">
        <v>0</v>
      </c>
      <c r="Q253" s="2">
        <v>0</v>
      </c>
      <c r="R253" s="2">
        <v>0</v>
      </c>
      <c r="S253" s="2">
        <v>400</v>
      </c>
      <c r="T253" s="2">
        <v>0</v>
      </c>
      <c r="U253" s="2">
        <v>0</v>
      </c>
      <c r="V253" s="2">
        <v>0</v>
      </c>
      <c r="W253" s="2">
        <v>0</v>
      </c>
      <c r="X253" s="2">
        <v>0</v>
      </c>
      <c r="Y253" s="2">
        <v>0</v>
      </c>
      <c r="Z253" s="32">
        <f t="shared" si="25"/>
        <v>400</v>
      </c>
      <c r="AA253" s="2">
        <v>0</v>
      </c>
      <c r="AB253" s="2">
        <v>0</v>
      </c>
      <c r="AC253" s="2">
        <v>0</v>
      </c>
      <c r="AD253" s="2">
        <v>0</v>
      </c>
      <c r="AE253" s="2">
        <v>0</v>
      </c>
      <c r="AF253" s="2">
        <v>400</v>
      </c>
      <c r="AG253" s="2">
        <v>0</v>
      </c>
      <c r="AH253" s="2">
        <v>0</v>
      </c>
      <c r="AI253" s="2">
        <v>0</v>
      </c>
      <c r="AJ253" s="2">
        <v>0</v>
      </c>
      <c r="AK253" s="2">
        <v>0</v>
      </c>
      <c r="AL253" s="2">
        <v>0</v>
      </c>
      <c r="AM253" s="3">
        <f t="shared" si="26"/>
        <v>400</v>
      </c>
      <c r="AN253" s="2">
        <v>0</v>
      </c>
      <c r="AO253" s="2">
        <v>0</v>
      </c>
      <c r="AP253" s="2">
        <v>0</v>
      </c>
      <c r="AQ253" s="2">
        <v>0</v>
      </c>
      <c r="AR253" s="2">
        <v>0</v>
      </c>
      <c r="AS253" s="2">
        <v>400</v>
      </c>
      <c r="AT253" s="2">
        <v>0</v>
      </c>
      <c r="AU253" s="2">
        <v>0</v>
      </c>
      <c r="AV253" s="2">
        <v>0</v>
      </c>
      <c r="AW253" s="2">
        <v>0</v>
      </c>
      <c r="AX253" s="2">
        <v>0</v>
      </c>
      <c r="AY253" s="2">
        <v>0</v>
      </c>
      <c r="AZ253" s="3">
        <f t="shared" si="27"/>
        <v>400</v>
      </c>
      <c r="BA253" s="2">
        <v>0</v>
      </c>
      <c r="BB253" s="2">
        <v>0</v>
      </c>
      <c r="BC253" s="2">
        <v>0</v>
      </c>
      <c r="BD253" s="2">
        <v>0</v>
      </c>
      <c r="BE253" s="2">
        <v>0</v>
      </c>
      <c r="BF253" s="2">
        <v>0</v>
      </c>
      <c r="BG253" s="2">
        <v>0</v>
      </c>
      <c r="BH253" s="2">
        <v>0</v>
      </c>
      <c r="BI253" s="2">
        <v>0</v>
      </c>
      <c r="BJ253" s="2">
        <v>0</v>
      </c>
      <c r="BK253" s="2">
        <v>0</v>
      </c>
      <c r="BL253" s="2">
        <v>0</v>
      </c>
      <c r="BM253" s="3">
        <f t="shared" si="28"/>
        <v>0</v>
      </c>
      <c r="BN253" s="2">
        <v>0</v>
      </c>
      <c r="BO253" s="2">
        <v>0</v>
      </c>
      <c r="BP253" s="2">
        <v>0</v>
      </c>
      <c r="BQ253" s="2">
        <v>0</v>
      </c>
      <c r="BR253" s="2">
        <v>0</v>
      </c>
      <c r="BS253" s="2">
        <v>0</v>
      </c>
      <c r="BT253" s="2">
        <v>0</v>
      </c>
      <c r="BU253" s="2">
        <v>0</v>
      </c>
      <c r="BV253" s="2">
        <v>0</v>
      </c>
      <c r="BW253" s="2">
        <v>0</v>
      </c>
      <c r="BX253" s="2">
        <v>0</v>
      </c>
      <c r="BY253" s="2">
        <v>0</v>
      </c>
      <c r="BZ253" s="3">
        <f t="shared" si="29"/>
        <v>0</v>
      </c>
      <c r="CA253" s="30">
        <f t="shared" si="24"/>
        <v>1200</v>
      </c>
    </row>
    <row r="254" spans="1:79" s="4" customFormat="1" ht="12.95" customHeight="1" x14ac:dyDescent="0.2">
      <c r="A254" s="5" t="s">
        <v>24</v>
      </c>
      <c r="B254" s="9" t="s">
        <v>16</v>
      </c>
      <c r="C254" s="5" t="s">
        <v>272</v>
      </c>
      <c r="D254" s="8" t="s">
        <v>987</v>
      </c>
      <c r="E254" s="8" t="s">
        <v>272</v>
      </c>
      <c r="F254" s="8" t="s">
        <v>987</v>
      </c>
      <c r="G254" s="5" t="s">
        <v>23</v>
      </c>
      <c r="H254" s="11" t="s">
        <v>533</v>
      </c>
      <c r="I254" s="11"/>
      <c r="J254" s="6" t="s">
        <v>848</v>
      </c>
      <c r="K254" s="6" t="s">
        <v>849</v>
      </c>
      <c r="L254" s="6" t="s">
        <v>850</v>
      </c>
      <c r="M254" s="33"/>
      <c r="N254" s="7">
        <v>0</v>
      </c>
      <c r="O254" s="2">
        <v>0</v>
      </c>
      <c r="P254" s="2">
        <v>0</v>
      </c>
      <c r="Q254" s="2">
        <v>0</v>
      </c>
      <c r="R254" s="2">
        <v>0</v>
      </c>
      <c r="S254" s="2">
        <v>0</v>
      </c>
      <c r="T254" s="2">
        <v>0</v>
      </c>
      <c r="U254" s="2">
        <v>1200</v>
      </c>
      <c r="V254" s="2">
        <v>0</v>
      </c>
      <c r="W254" s="2">
        <v>0</v>
      </c>
      <c r="X254" s="2">
        <v>0</v>
      </c>
      <c r="Y254" s="2">
        <v>0</v>
      </c>
      <c r="Z254" s="32">
        <f t="shared" si="25"/>
        <v>1200</v>
      </c>
      <c r="AA254" s="2">
        <v>0</v>
      </c>
      <c r="AB254" s="2">
        <v>0</v>
      </c>
      <c r="AC254" s="2">
        <v>0</v>
      </c>
      <c r="AD254" s="2">
        <v>0</v>
      </c>
      <c r="AE254" s="2">
        <v>0</v>
      </c>
      <c r="AF254" s="2">
        <v>0</v>
      </c>
      <c r="AG254" s="2">
        <v>0</v>
      </c>
      <c r="AH254" s="2">
        <v>0</v>
      </c>
      <c r="AI254" s="2">
        <v>0</v>
      </c>
      <c r="AJ254" s="2">
        <v>0</v>
      </c>
      <c r="AK254" s="2">
        <v>0</v>
      </c>
      <c r="AL254" s="2">
        <v>0</v>
      </c>
      <c r="AM254" s="3">
        <f t="shared" si="26"/>
        <v>0</v>
      </c>
      <c r="AN254" s="2">
        <v>0</v>
      </c>
      <c r="AO254" s="2">
        <v>0</v>
      </c>
      <c r="AP254" s="2">
        <v>0</v>
      </c>
      <c r="AQ254" s="2">
        <v>0</v>
      </c>
      <c r="AR254" s="2">
        <v>0</v>
      </c>
      <c r="AS254" s="2">
        <v>0</v>
      </c>
      <c r="AT254" s="2">
        <v>0</v>
      </c>
      <c r="AU254" s="2">
        <v>0</v>
      </c>
      <c r="AV254" s="2">
        <v>0</v>
      </c>
      <c r="AW254" s="2">
        <v>0</v>
      </c>
      <c r="AX254" s="2">
        <v>0</v>
      </c>
      <c r="AY254" s="2">
        <v>0</v>
      </c>
      <c r="AZ254" s="3">
        <f t="shared" si="27"/>
        <v>0</v>
      </c>
      <c r="BA254" s="2">
        <v>0</v>
      </c>
      <c r="BB254" s="2">
        <v>0</v>
      </c>
      <c r="BC254" s="2">
        <v>0</v>
      </c>
      <c r="BD254" s="2">
        <v>0</v>
      </c>
      <c r="BE254" s="2">
        <v>0</v>
      </c>
      <c r="BF254" s="2">
        <v>0</v>
      </c>
      <c r="BG254" s="2">
        <v>0</v>
      </c>
      <c r="BH254" s="2">
        <v>0</v>
      </c>
      <c r="BI254" s="2">
        <v>0</v>
      </c>
      <c r="BJ254" s="2">
        <v>0</v>
      </c>
      <c r="BK254" s="2">
        <v>0</v>
      </c>
      <c r="BL254" s="2">
        <v>0</v>
      </c>
      <c r="BM254" s="3">
        <f t="shared" si="28"/>
        <v>0</v>
      </c>
      <c r="BN254" s="2">
        <v>0</v>
      </c>
      <c r="BO254" s="2">
        <v>0</v>
      </c>
      <c r="BP254" s="2">
        <v>0</v>
      </c>
      <c r="BQ254" s="2">
        <v>0</v>
      </c>
      <c r="BR254" s="2">
        <v>0</v>
      </c>
      <c r="BS254" s="2">
        <v>0</v>
      </c>
      <c r="BT254" s="2">
        <v>0</v>
      </c>
      <c r="BU254" s="2">
        <v>0</v>
      </c>
      <c r="BV254" s="2">
        <v>0</v>
      </c>
      <c r="BW254" s="2">
        <v>0</v>
      </c>
      <c r="BX254" s="2">
        <v>0</v>
      </c>
      <c r="BY254" s="2">
        <v>0</v>
      </c>
      <c r="BZ254" s="3">
        <f t="shared" si="29"/>
        <v>0</v>
      </c>
      <c r="CA254" s="30">
        <f t="shared" si="24"/>
        <v>1200</v>
      </c>
    </row>
    <row r="255" spans="1:79" s="4" customFormat="1" ht="12.95" customHeight="1" x14ac:dyDescent="0.2">
      <c r="A255" s="5" t="s">
        <v>24</v>
      </c>
      <c r="B255" s="9" t="s">
        <v>16</v>
      </c>
      <c r="C255" s="5" t="s">
        <v>979</v>
      </c>
      <c r="D255" s="8" t="s">
        <v>984</v>
      </c>
      <c r="E255" s="8" t="s">
        <v>979</v>
      </c>
      <c r="F255" s="8" t="s">
        <v>984</v>
      </c>
      <c r="G255" s="5" t="s">
        <v>23</v>
      </c>
      <c r="H255" s="11" t="s">
        <v>533</v>
      </c>
      <c r="I255" s="11"/>
      <c r="J255" s="6" t="s">
        <v>375</v>
      </c>
      <c r="K255" s="6" t="s">
        <v>778</v>
      </c>
      <c r="L255" s="6" t="s">
        <v>779</v>
      </c>
      <c r="M255" s="33"/>
      <c r="N255" s="7">
        <v>0</v>
      </c>
      <c r="O255" s="2">
        <v>0</v>
      </c>
      <c r="P255" s="2">
        <v>0</v>
      </c>
      <c r="Q255" s="2">
        <v>0</v>
      </c>
      <c r="R255" s="2">
        <v>0</v>
      </c>
      <c r="S255" s="2">
        <v>0</v>
      </c>
      <c r="T255" s="2">
        <v>0</v>
      </c>
      <c r="U255" s="2">
        <v>15</v>
      </c>
      <c r="V255" s="2">
        <v>15</v>
      </c>
      <c r="W255" s="2">
        <v>30</v>
      </c>
      <c r="X255" s="2">
        <v>30</v>
      </c>
      <c r="Y255" s="2">
        <v>30</v>
      </c>
      <c r="Z255" s="32">
        <f t="shared" si="25"/>
        <v>120</v>
      </c>
      <c r="AA255" s="2">
        <v>0</v>
      </c>
      <c r="AB255" s="2">
        <v>0</v>
      </c>
      <c r="AC255" s="2">
        <v>0</v>
      </c>
      <c r="AD255" s="2">
        <v>50</v>
      </c>
      <c r="AE255" s="2">
        <v>0</v>
      </c>
      <c r="AF255" s="2">
        <v>0</v>
      </c>
      <c r="AG255" s="2">
        <v>50</v>
      </c>
      <c r="AH255" s="2">
        <v>0</v>
      </c>
      <c r="AI255" s="2">
        <v>0</v>
      </c>
      <c r="AJ255" s="2">
        <v>0</v>
      </c>
      <c r="AK255" s="2">
        <v>61</v>
      </c>
      <c r="AL255" s="2">
        <v>0</v>
      </c>
      <c r="AM255" s="3">
        <f t="shared" si="26"/>
        <v>161</v>
      </c>
      <c r="AN255" s="2">
        <v>20</v>
      </c>
      <c r="AO255" s="2">
        <v>20</v>
      </c>
      <c r="AP255" s="2">
        <v>20</v>
      </c>
      <c r="AQ255" s="2">
        <v>20</v>
      </c>
      <c r="AR255" s="2">
        <v>20</v>
      </c>
      <c r="AS255" s="2">
        <v>20</v>
      </c>
      <c r="AT255" s="2">
        <v>20</v>
      </c>
      <c r="AU255" s="2">
        <v>20</v>
      </c>
      <c r="AV255" s="2">
        <v>20</v>
      </c>
      <c r="AW255" s="2">
        <v>20</v>
      </c>
      <c r="AX255" s="2">
        <v>40</v>
      </c>
      <c r="AY255" s="2">
        <v>60</v>
      </c>
      <c r="AZ255" s="3">
        <f t="shared" si="27"/>
        <v>300</v>
      </c>
      <c r="BA255" s="2">
        <v>20</v>
      </c>
      <c r="BB255" s="2">
        <v>20</v>
      </c>
      <c r="BC255" s="2">
        <v>20</v>
      </c>
      <c r="BD255" s="2">
        <v>20</v>
      </c>
      <c r="BE255" s="2">
        <v>20</v>
      </c>
      <c r="BF255" s="2">
        <v>20</v>
      </c>
      <c r="BG255" s="2">
        <v>20</v>
      </c>
      <c r="BH255" s="2">
        <v>20</v>
      </c>
      <c r="BI255" s="2">
        <v>20</v>
      </c>
      <c r="BJ255" s="2">
        <v>20</v>
      </c>
      <c r="BK255" s="2">
        <v>40</v>
      </c>
      <c r="BL255" s="2">
        <v>60</v>
      </c>
      <c r="BM255" s="3">
        <f t="shared" si="28"/>
        <v>300</v>
      </c>
      <c r="BN255" s="2">
        <v>20</v>
      </c>
      <c r="BO255" s="2">
        <v>20</v>
      </c>
      <c r="BP255" s="2">
        <v>20</v>
      </c>
      <c r="BQ255" s="2">
        <v>20</v>
      </c>
      <c r="BR255" s="2">
        <v>20</v>
      </c>
      <c r="BS255" s="2">
        <v>20</v>
      </c>
      <c r="BT255" s="2">
        <v>20</v>
      </c>
      <c r="BU255" s="2">
        <v>20</v>
      </c>
      <c r="BV255" s="2">
        <v>20</v>
      </c>
      <c r="BW255" s="2">
        <v>20</v>
      </c>
      <c r="BX255" s="2">
        <v>40</v>
      </c>
      <c r="BY255" s="2">
        <v>60</v>
      </c>
      <c r="BZ255" s="3">
        <f t="shared" si="29"/>
        <v>300</v>
      </c>
      <c r="CA255" s="30">
        <f t="shared" si="24"/>
        <v>1181</v>
      </c>
    </row>
    <row r="256" spans="1:79" s="4" customFormat="1" ht="12.95" customHeight="1" x14ac:dyDescent="0.2">
      <c r="A256" s="5" t="s">
        <v>24</v>
      </c>
      <c r="B256" s="9" t="s">
        <v>16</v>
      </c>
      <c r="C256" s="5" t="s">
        <v>979</v>
      </c>
      <c r="D256" s="8" t="s">
        <v>984</v>
      </c>
      <c r="E256" s="8" t="s">
        <v>979</v>
      </c>
      <c r="F256" s="8" t="s">
        <v>984</v>
      </c>
      <c r="G256" s="5" t="s">
        <v>23</v>
      </c>
      <c r="H256" s="11" t="s">
        <v>533</v>
      </c>
      <c r="I256" s="11"/>
      <c r="J256" s="6" t="s">
        <v>279</v>
      </c>
      <c r="K256" s="6" t="s">
        <v>280</v>
      </c>
      <c r="L256" s="6" t="s">
        <v>281</v>
      </c>
      <c r="M256" s="33"/>
      <c r="N256" s="7">
        <v>0</v>
      </c>
      <c r="O256" s="2">
        <v>0</v>
      </c>
      <c r="P256" s="2">
        <v>0</v>
      </c>
      <c r="Q256" s="2">
        <v>0</v>
      </c>
      <c r="R256" s="2">
        <v>0</v>
      </c>
      <c r="S256" s="2">
        <v>0</v>
      </c>
      <c r="T256" s="2">
        <v>0</v>
      </c>
      <c r="U256" s="2">
        <v>0</v>
      </c>
      <c r="V256" s="2">
        <v>25</v>
      </c>
      <c r="W256" s="2">
        <v>0</v>
      </c>
      <c r="X256" s="2">
        <v>25</v>
      </c>
      <c r="Y256" s="2">
        <v>50</v>
      </c>
      <c r="Z256" s="32">
        <f t="shared" si="25"/>
        <v>100</v>
      </c>
      <c r="AA256" s="2">
        <v>20</v>
      </c>
      <c r="AB256" s="2">
        <v>20</v>
      </c>
      <c r="AC256" s="2">
        <v>20</v>
      </c>
      <c r="AD256" s="2">
        <v>20</v>
      </c>
      <c r="AE256" s="2">
        <v>20</v>
      </c>
      <c r="AF256" s="2">
        <v>20</v>
      </c>
      <c r="AG256" s="2">
        <v>20</v>
      </c>
      <c r="AH256" s="2">
        <v>20</v>
      </c>
      <c r="AI256" s="2">
        <v>20</v>
      </c>
      <c r="AJ256" s="2">
        <v>20</v>
      </c>
      <c r="AK256" s="2">
        <v>20</v>
      </c>
      <c r="AL256" s="2">
        <v>30</v>
      </c>
      <c r="AM256" s="3">
        <f t="shared" si="26"/>
        <v>250</v>
      </c>
      <c r="AN256" s="2">
        <v>20</v>
      </c>
      <c r="AO256" s="2">
        <v>20</v>
      </c>
      <c r="AP256" s="2">
        <v>20</v>
      </c>
      <c r="AQ256" s="2">
        <v>20</v>
      </c>
      <c r="AR256" s="2">
        <v>20</v>
      </c>
      <c r="AS256" s="2">
        <v>20</v>
      </c>
      <c r="AT256" s="2">
        <v>20</v>
      </c>
      <c r="AU256" s="2">
        <v>20</v>
      </c>
      <c r="AV256" s="2">
        <v>20</v>
      </c>
      <c r="AW256" s="2">
        <v>20</v>
      </c>
      <c r="AX256" s="2">
        <v>20</v>
      </c>
      <c r="AY256" s="2">
        <v>30</v>
      </c>
      <c r="AZ256" s="3">
        <f t="shared" si="27"/>
        <v>250</v>
      </c>
      <c r="BA256" s="2">
        <v>20</v>
      </c>
      <c r="BB256" s="2">
        <v>20</v>
      </c>
      <c r="BC256" s="2">
        <v>20</v>
      </c>
      <c r="BD256" s="2">
        <v>20</v>
      </c>
      <c r="BE256" s="2">
        <v>20</v>
      </c>
      <c r="BF256" s="2">
        <v>20</v>
      </c>
      <c r="BG256" s="2">
        <v>20</v>
      </c>
      <c r="BH256" s="2">
        <v>20</v>
      </c>
      <c r="BI256" s="2">
        <v>20</v>
      </c>
      <c r="BJ256" s="2">
        <v>20</v>
      </c>
      <c r="BK256" s="2">
        <v>20</v>
      </c>
      <c r="BL256" s="2">
        <v>30</v>
      </c>
      <c r="BM256" s="3">
        <f t="shared" si="28"/>
        <v>250</v>
      </c>
      <c r="BN256" s="2">
        <v>20</v>
      </c>
      <c r="BO256" s="2">
        <v>20</v>
      </c>
      <c r="BP256" s="2">
        <v>20</v>
      </c>
      <c r="BQ256" s="2">
        <v>20</v>
      </c>
      <c r="BR256" s="2">
        <v>20</v>
      </c>
      <c r="BS256" s="2">
        <v>20</v>
      </c>
      <c r="BT256" s="2">
        <v>20</v>
      </c>
      <c r="BU256" s="2">
        <v>20</v>
      </c>
      <c r="BV256" s="2">
        <v>20</v>
      </c>
      <c r="BW256" s="2">
        <v>20</v>
      </c>
      <c r="BX256" s="2">
        <v>20</v>
      </c>
      <c r="BY256" s="2">
        <v>80</v>
      </c>
      <c r="BZ256" s="3">
        <f t="shared" si="29"/>
        <v>300</v>
      </c>
      <c r="CA256" s="30">
        <f t="shared" si="24"/>
        <v>1150</v>
      </c>
    </row>
    <row r="257" spans="1:79" s="4" customFormat="1" ht="12.95" customHeight="1" x14ac:dyDescent="0.2">
      <c r="A257" s="5" t="s">
        <v>24</v>
      </c>
      <c r="B257" s="9" t="s">
        <v>16</v>
      </c>
      <c r="C257" s="5" t="s">
        <v>272</v>
      </c>
      <c r="D257" s="8" t="s">
        <v>987</v>
      </c>
      <c r="E257" s="8" t="s">
        <v>272</v>
      </c>
      <c r="F257" s="8" t="s">
        <v>987</v>
      </c>
      <c r="G257" s="5" t="s">
        <v>23</v>
      </c>
      <c r="H257" s="11" t="s">
        <v>533</v>
      </c>
      <c r="I257" s="11"/>
      <c r="J257" s="6" t="s">
        <v>844</v>
      </c>
      <c r="K257" s="6" t="s">
        <v>845</v>
      </c>
      <c r="L257" s="6" t="s">
        <v>843</v>
      </c>
      <c r="M257" s="33"/>
      <c r="N257" s="7">
        <v>0</v>
      </c>
      <c r="O257" s="2">
        <v>0</v>
      </c>
      <c r="P257" s="2">
        <v>0</v>
      </c>
      <c r="Q257" s="2">
        <v>0</v>
      </c>
      <c r="R257" s="2">
        <v>0</v>
      </c>
      <c r="S257" s="2">
        <v>0</v>
      </c>
      <c r="T257" s="2">
        <v>0</v>
      </c>
      <c r="U257" s="2">
        <v>0</v>
      </c>
      <c r="V257" s="2">
        <v>0</v>
      </c>
      <c r="W257" s="2">
        <v>0</v>
      </c>
      <c r="X257" s="2">
        <v>600</v>
      </c>
      <c r="Y257" s="2">
        <v>0</v>
      </c>
      <c r="Z257" s="32">
        <f t="shared" si="25"/>
        <v>600</v>
      </c>
      <c r="AA257" s="2">
        <v>0</v>
      </c>
      <c r="AB257" s="2">
        <v>0</v>
      </c>
      <c r="AC257" s="2">
        <v>460</v>
      </c>
      <c r="AD257" s="2">
        <v>0</v>
      </c>
      <c r="AE257" s="2">
        <v>0</v>
      </c>
      <c r="AF257" s="2">
        <v>0</v>
      </c>
      <c r="AG257" s="2">
        <v>0</v>
      </c>
      <c r="AH257" s="2">
        <v>0</v>
      </c>
      <c r="AI257" s="2">
        <v>0</v>
      </c>
      <c r="AJ257" s="2">
        <v>0</v>
      </c>
      <c r="AK257" s="2">
        <v>0</v>
      </c>
      <c r="AL257" s="2">
        <v>0</v>
      </c>
      <c r="AM257" s="3">
        <f t="shared" si="26"/>
        <v>460</v>
      </c>
      <c r="AN257" s="2">
        <v>0</v>
      </c>
      <c r="AO257" s="2">
        <v>0</v>
      </c>
      <c r="AP257" s="2">
        <v>0</v>
      </c>
      <c r="AQ257" s="2">
        <v>0</v>
      </c>
      <c r="AR257" s="2">
        <v>0</v>
      </c>
      <c r="AS257" s="2">
        <v>0</v>
      </c>
      <c r="AT257" s="2">
        <v>0</v>
      </c>
      <c r="AU257" s="2">
        <v>0</v>
      </c>
      <c r="AV257" s="2">
        <v>0</v>
      </c>
      <c r="AW257" s="2">
        <v>0</v>
      </c>
      <c r="AX257" s="2">
        <v>0</v>
      </c>
      <c r="AY257" s="2">
        <v>0</v>
      </c>
      <c r="AZ257" s="3">
        <f t="shared" si="27"/>
        <v>0</v>
      </c>
      <c r="BA257" s="2">
        <v>0</v>
      </c>
      <c r="BB257" s="2">
        <v>0</v>
      </c>
      <c r="BC257" s="2">
        <v>0</v>
      </c>
      <c r="BD257" s="2">
        <v>0</v>
      </c>
      <c r="BE257" s="2">
        <v>0</v>
      </c>
      <c r="BF257" s="2">
        <v>0</v>
      </c>
      <c r="BG257" s="2">
        <v>0</v>
      </c>
      <c r="BH257" s="2">
        <v>0</v>
      </c>
      <c r="BI257" s="2">
        <v>0</v>
      </c>
      <c r="BJ257" s="2">
        <v>0</v>
      </c>
      <c r="BK257" s="2">
        <v>0</v>
      </c>
      <c r="BL257" s="2">
        <v>0</v>
      </c>
      <c r="BM257" s="3">
        <f t="shared" si="28"/>
        <v>0</v>
      </c>
      <c r="BN257" s="2">
        <v>0</v>
      </c>
      <c r="BO257" s="2">
        <v>0</v>
      </c>
      <c r="BP257" s="2">
        <v>0</v>
      </c>
      <c r="BQ257" s="2">
        <v>0</v>
      </c>
      <c r="BR257" s="2">
        <v>0</v>
      </c>
      <c r="BS257" s="2">
        <v>0</v>
      </c>
      <c r="BT257" s="2">
        <v>0</v>
      </c>
      <c r="BU257" s="2">
        <v>0</v>
      </c>
      <c r="BV257" s="2">
        <v>0</v>
      </c>
      <c r="BW257" s="2">
        <v>0</v>
      </c>
      <c r="BX257" s="2">
        <v>0</v>
      </c>
      <c r="BY257" s="2">
        <v>0</v>
      </c>
      <c r="BZ257" s="3">
        <f t="shared" si="29"/>
        <v>0</v>
      </c>
      <c r="CA257" s="30">
        <f t="shared" si="24"/>
        <v>1060</v>
      </c>
    </row>
    <row r="258" spans="1:79" s="4" customFormat="1" ht="12.95" customHeight="1" x14ac:dyDescent="0.2">
      <c r="A258" s="5" t="s">
        <v>24</v>
      </c>
      <c r="B258" s="9" t="s">
        <v>16</v>
      </c>
      <c r="C258" s="5" t="s">
        <v>981</v>
      </c>
      <c r="D258" s="8" t="s">
        <v>986</v>
      </c>
      <c r="E258" s="8" t="s">
        <v>981</v>
      </c>
      <c r="F258" s="8" t="s">
        <v>986</v>
      </c>
      <c r="G258" s="5" t="s">
        <v>23</v>
      </c>
      <c r="H258" s="11" t="s">
        <v>533</v>
      </c>
      <c r="I258" s="11"/>
      <c r="J258" s="6" t="s">
        <v>819</v>
      </c>
      <c r="K258" s="6" t="s">
        <v>820</v>
      </c>
      <c r="L258" s="6" t="s">
        <v>818</v>
      </c>
      <c r="M258" s="33"/>
      <c r="N258" s="7">
        <v>0</v>
      </c>
      <c r="O258" s="2">
        <v>0</v>
      </c>
      <c r="P258" s="2">
        <v>0</v>
      </c>
      <c r="Q258" s="2">
        <v>0</v>
      </c>
      <c r="R258" s="2">
        <v>0</v>
      </c>
      <c r="S258" s="2">
        <v>0</v>
      </c>
      <c r="T258" s="2">
        <v>0</v>
      </c>
      <c r="U258" s="2">
        <v>0</v>
      </c>
      <c r="V258" s="2">
        <v>0</v>
      </c>
      <c r="W258" s="2">
        <v>0</v>
      </c>
      <c r="X258" s="2">
        <v>0</v>
      </c>
      <c r="Y258" s="2">
        <v>0</v>
      </c>
      <c r="Z258" s="32">
        <f t="shared" si="25"/>
        <v>0</v>
      </c>
      <c r="AA258" s="2">
        <v>0</v>
      </c>
      <c r="AB258" s="2">
        <v>0</v>
      </c>
      <c r="AC258" s="2">
        <v>0</v>
      </c>
      <c r="AD258" s="2">
        <v>0</v>
      </c>
      <c r="AE258" s="2">
        <v>0</v>
      </c>
      <c r="AF258" s="2">
        <v>525</v>
      </c>
      <c r="AG258" s="2">
        <v>0</v>
      </c>
      <c r="AH258" s="2">
        <v>0</v>
      </c>
      <c r="AI258" s="2">
        <v>0</v>
      </c>
      <c r="AJ258" s="2">
        <v>0</v>
      </c>
      <c r="AK258" s="2">
        <v>0</v>
      </c>
      <c r="AL258" s="2">
        <v>0</v>
      </c>
      <c r="AM258" s="3">
        <f t="shared" si="26"/>
        <v>525</v>
      </c>
      <c r="AN258" s="2">
        <v>0</v>
      </c>
      <c r="AO258" s="2">
        <v>525</v>
      </c>
      <c r="AP258" s="2">
        <v>0</v>
      </c>
      <c r="AQ258" s="2">
        <v>0</v>
      </c>
      <c r="AR258" s="2">
        <v>0</v>
      </c>
      <c r="AS258" s="2">
        <v>0</v>
      </c>
      <c r="AT258" s="2">
        <v>0</v>
      </c>
      <c r="AU258" s="2">
        <v>0</v>
      </c>
      <c r="AV258" s="2">
        <v>0</v>
      </c>
      <c r="AW258" s="2">
        <v>0</v>
      </c>
      <c r="AX258" s="2">
        <v>0</v>
      </c>
      <c r="AY258" s="2">
        <v>0</v>
      </c>
      <c r="AZ258" s="3">
        <f t="shared" si="27"/>
        <v>525</v>
      </c>
      <c r="BA258" s="2">
        <v>0</v>
      </c>
      <c r="BB258" s="2">
        <v>0</v>
      </c>
      <c r="BC258" s="2">
        <v>0</v>
      </c>
      <c r="BD258" s="2">
        <v>0</v>
      </c>
      <c r="BE258" s="2">
        <v>0</v>
      </c>
      <c r="BF258" s="2">
        <v>0</v>
      </c>
      <c r="BG258" s="2">
        <v>0</v>
      </c>
      <c r="BH258" s="2">
        <v>0</v>
      </c>
      <c r="BI258" s="2">
        <v>0</v>
      </c>
      <c r="BJ258" s="2">
        <v>0</v>
      </c>
      <c r="BK258" s="2">
        <v>0</v>
      </c>
      <c r="BL258" s="2">
        <v>0</v>
      </c>
      <c r="BM258" s="3">
        <f t="shared" si="28"/>
        <v>0</v>
      </c>
      <c r="BN258" s="2">
        <v>0</v>
      </c>
      <c r="BO258" s="2">
        <v>0</v>
      </c>
      <c r="BP258" s="2">
        <v>0</v>
      </c>
      <c r="BQ258" s="2">
        <v>0</v>
      </c>
      <c r="BR258" s="2">
        <v>0</v>
      </c>
      <c r="BS258" s="2">
        <v>0</v>
      </c>
      <c r="BT258" s="2">
        <v>0</v>
      </c>
      <c r="BU258" s="2">
        <v>0</v>
      </c>
      <c r="BV258" s="2">
        <v>0</v>
      </c>
      <c r="BW258" s="2">
        <v>0</v>
      </c>
      <c r="BX258" s="2">
        <v>0</v>
      </c>
      <c r="BY258" s="2">
        <v>0</v>
      </c>
      <c r="BZ258" s="3">
        <f t="shared" si="29"/>
        <v>0</v>
      </c>
      <c r="CA258" s="30">
        <f t="shared" ref="CA258:CA321" si="30">SUM(BZ258,BM258,AZ258,AM258,Z258)</f>
        <v>1050</v>
      </c>
    </row>
    <row r="259" spans="1:79" s="4" customFormat="1" ht="12.95" customHeight="1" x14ac:dyDescent="0.2">
      <c r="A259" s="5" t="s">
        <v>24</v>
      </c>
      <c r="B259" s="9" t="s">
        <v>16</v>
      </c>
      <c r="C259" s="5" t="s">
        <v>978</v>
      </c>
      <c r="D259" s="8" t="s">
        <v>983</v>
      </c>
      <c r="E259" s="8" t="s">
        <v>978</v>
      </c>
      <c r="F259" s="8" t="s">
        <v>983</v>
      </c>
      <c r="G259" s="5" t="s">
        <v>23</v>
      </c>
      <c r="H259" s="11" t="s">
        <v>533</v>
      </c>
      <c r="I259" s="11"/>
      <c r="J259" s="6" t="s">
        <v>310</v>
      </c>
      <c r="K259" s="6" t="s">
        <v>311</v>
      </c>
      <c r="L259" s="6" t="s">
        <v>312</v>
      </c>
      <c r="M259" s="33"/>
      <c r="N259" s="7">
        <v>0</v>
      </c>
      <c r="O259" s="2">
        <v>0</v>
      </c>
      <c r="P259" s="2">
        <v>0</v>
      </c>
      <c r="Q259" s="2">
        <v>0</v>
      </c>
      <c r="R259" s="2">
        <v>0</v>
      </c>
      <c r="S259" s="2">
        <v>0</v>
      </c>
      <c r="T259" s="2">
        <v>0</v>
      </c>
      <c r="U259" s="2">
        <v>0</v>
      </c>
      <c r="V259" s="2">
        <v>0</v>
      </c>
      <c r="W259" s="2">
        <v>0</v>
      </c>
      <c r="X259" s="2">
        <v>0</v>
      </c>
      <c r="Y259" s="2">
        <v>0</v>
      </c>
      <c r="Z259" s="32">
        <f t="shared" si="25"/>
        <v>0</v>
      </c>
      <c r="AA259" s="2">
        <v>0</v>
      </c>
      <c r="AB259" s="2">
        <v>0</v>
      </c>
      <c r="AC259" s="2">
        <v>0</v>
      </c>
      <c r="AD259" s="2">
        <v>0</v>
      </c>
      <c r="AE259" s="2">
        <v>0</v>
      </c>
      <c r="AF259" s="2">
        <v>0</v>
      </c>
      <c r="AG259" s="2">
        <v>0</v>
      </c>
      <c r="AH259" s="2">
        <v>0</v>
      </c>
      <c r="AI259" s="2">
        <v>0</v>
      </c>
      <c r="AJ259" s="2">
        <v>0</v>
      </c>
      <c r="AK259" s="2">
        <v>0</v>
      </c>
      <c r="AL259" s="2">
        <v>500</v>
      </c>
      <c r="AM259" s="3">
        <f t="shared" si="26"/>
        <v>500</v>
      </c>
      <c r="AN259" s="2">
        <v>0</v>
      </c>
      <c r="AO259" s="2">
        <v>0</v>
      </c>
      <c r="AP259" s="2">
        <v>0</v>
      </c>
      <c r="AQ259" s="2">
        <v>0</v>
      </c>
      <c r="AR259" s="2">
        <v>0</v>
      </c>
      <c r="AS259" s="2">
        <v>0</v>
      </c>
      <c r="AT259" s="2">
        <v>0</v>
      </c>
      <c r="AU259" s="2">
        <v>0</v>
      </c>
      <c r="AV259" s="2">
        <v>0</v>
      </c>
      <c r="AW259" s="2">
        <v>0</v>
      </c>
      <c r="AX259" s="2">
        <v>0</v>
      </c>
      <c r="AY259" s="2">
        <v>0</v>
      </c>
      <c r="AZ259" s="3">
        <f t="shared" si="27"/>
        <v>0</v>
      </c>
      <c r="BA259" s="2">
        <v>0</v>
      </c>
      <c r="BB259" s="2">
        <v>0</v>
      </c>
      <c r="BC259" s="2">
        <v>0</v>
      </c>
      <c r="BD259" s="2">
        <v>0</v>
      </c>
      <c r="BE259" s="2">
        <v>0</v>
      </c>
      <c r="BF259" s="2">
        <v>0</v>
      </c>
      <c r="BG259" s="2">
        <v>0</v>
      </c>
      <c r="BH259" s="2">
        <v>0</v>
      </c>
      <c r="BI259" s="2">
        <v>0</v>
      </c>
      <c r="BJ259" s="2">
        <v>0</v>
      </c>
      <c r="BK259" s="2">
        <v>0</v>
      </c>
      <c r="BL259" s="2">
        <v>535</v>
      </c>
      <c r="BM259" s="3">
        <f t="shared" si="28"/>
        <v>535</v>
      </c>
      <c r="BN259" s="2">
        <v>0</v>
      </c>
      <c r="BO259" s="2">
        <v>0</v>
      </c>
      <c r="BP259" s="2">
        <v>0</v>
      </c>
      <c r="BQ259" s="2">
        <v>0</v>
      </c>
      <c r="BR259" s="2">
        <v>0</v>
      </c>
      <c r="BS259" s="2">
        <v>0</v>
      </c>
      <c r="BT259" s="2">
        <v>0</v>
      </c>
      <c r="BU259" s="2">
        <v>0</v>
      </c>
      <c r="BV259" s="2">
        <v>0</v>
      </c>
      <c r="BW259" s="2">
        <v>0</v>
      </c>
      <c r="BX259" s="2">
        <v>0</v>
      </c>
      <c r="BY259" s="2">
        <v>0</v>
      </c>
      <c r="BZ259" s="3">
        <f t="shared" si="29"/>
        <v>0</v>
      </c>
      <c r="CA259" s="30">
        <f t="shared" si="30"/>
        <v>1035</v>
      </c>
    </row>
    <row r="260" spans="1:79" s="4" customFormat="1" ht="12.95" customHeight="1" x14ac:dyDescent="0.2">
      <c r="A260" s="5" t="s">
        <v>24</v>
      </c>
      <c r="B260" s="9" t="s">
        <v>16</v>
      </c>
      <c r="C260" s="5" t="s">
        <v>272</v>
      </c>
      <c r="D260" s="8" t="s">
        <v>987</v>
      </c>
      <c r="E260" s="8" t="s">
        <v>272</v>
      </c>
      <c r="F260" s="8" t="s">
        <v>987</v>
      </c>
      <c r="G260" s="5" t="s">
        <v>23</v>
      </c>
      <c r="H260" s="11" t="s">
        <v>533</v>
      </c>
      <c r="I260" s="11"/>
      <c r="J260" s="6" t="s">
        <v>946</v>
      </c>
      <c r="K260" s="6" t="s">
        <v>947</v>
      </c>
      <c r="L260" s="6" t="s">
        <v>948</v>
      </c>
      <c r="M260" s="33"/>
      <c r="N260" s="7">
        <v>0</v>
      </c>
      <c r="O260" s="2">
        <v>0</v>
      </c>
      <c r="P260" s="2">
        <v>0</v>
      </c>
      <c r="Q260" s="2">
        <v>0</v>
      </c>
      <c r="R260" s="2">
        <v>1025</v>
      </c>
      <c r="S260" s="2">
        <v>0</v>
      </c>
      <c r="T260" s="2">
        <v>0</v>
      </c>
      <c r="U260" s="2">
        <v>0</v>
      </c>
      <c r="V260" s="2">
        <v>0</v>
      </c>
      <c r="W260" s="2">
        <v>0</v>
      </c>
      <c r="X260" s="2">
        <v>0</v>
      </c>
      <c r="Y260" s="2">
        <v>0</v>
      </c>
      <c r="Z260" s="32">
        <f t="shared" si="25"/>
        <v>1025</v>
      </c>
      <c r="AA260" s="2">
        <v>0</v>
      </c>
      <c r="AB260" s="2">
        <v>0</v>
      </c>
      <c r="AC260" s="2">
        <v>0</v>
      </c>
      <c r="AD260" s="2">
        <v>0</v>
      </c>
      <c r="AE260" s="2">
        <v>0</v>
      </c>
      <c r="AF260" s="2">
        <v>0</v>
      </c>
      <c r="AG260" s="2">
        <v>0</v>
      </c>
      <c r="AH260" s="2">
        <v>0</v>
      </c>
      <c r="AI260" s="2">
        <v>0</v>
      </c>
      <c r="AJ260" s="2">
        <v>0</v>
      </c>
      <c r="AK260" s="2">
        <v>0</v>
      </c>
      <c r="AL260" s="2">
        <v>0</v>
      </c>
      <c r="AM260" s="3">
        <f t="shared" si="26"/>
        <v>0</v>
      </c>
      <c r="AN260" s="2">
        <v>0</v>
      </c>
      <c r="AO260" s="2">
        <v>0</v>
      </c>
      <c r="AP260" s="2">
        <v>0</v>
      </c>
      <c r="AQ260" s="2">
        <v>0</v>
      </c>
      <c r="AR260" s="2">
        <v>0</v>
      </c>
      <c r="AS260" s="2">
        <v>0</v>
      </c>
      <c r="AT260" s="2">
        <v>0</v>
      </c>
      <c r="AU260" s="2">
        <v>0</v>
      </c>
      <c r="AV260" s="2">
        <v>0</v>
      </c>
      <c r="AW260" s="2">
        <v>0</v>
      </c>
      <c r="AX260" s="2">
        <v>0</v>
      </c>
      <c r="AY260" s="2">
        <v>0</v>
      </c>
      <c r="AZ260" s="3">
        <f t="shared" si="27"/>
        <v>0</v>
      </c>
      <c r="BA260" s="2">
        <v>0</v>
      </c>
      <c r="BB260" s="2">
        <v>0</v>
      </c>
      <c r="BC260" s="2">
        <v>0</v>
      </c>
      <c r="BD260" s="2">
        <v>0</v>
      </c>
      <c r="BE260" s="2">
        <v>0</v>
      </c>
      <c r="BF260" s="2">
        <v>0</v>
      </c>
      <c r="BG260" s="2">
        <v>0</v>
      </c>
      <c r="BH260" s="2">
        <v>0</v>
      </c>
      <c r="BI260" s="2">
        <v>0</v>
      </c>
      <c r="BJ260" s="2">
        <v>0</v>
      </c>
      <c r="BK260" s="2">
        <v>0</v>
      </c>
      <c r="BL260" s="2">
        <v>0</v>
      </c>
      <c r="BM260" s="3">
        <f t="shared" si="28"/>
        <v>0</v>
      </c>
      <c r="BN260" s="2">
        <v>0</v>
      </c>
      <c r="BO260" s="2">
        <v>0</v>
      </c>
      <c r="BP260" s="2">
        <v>0</v>
      </c>
      <c r="BQ260" s="2">
        <v>0</v>
      </c>
      <c r="BR260" s="2">
        <v>0</v>
      </c>
      <c r="BS260" s="2">
        <v>0</v>
      </c>
      <c r="BT260" s="2">
        <v>0</v>
      </c>
      <c r="BU260" s="2">
        <v>0</v>
      </c>
      <c r="BV260" s="2">
        <v>0</v>
      </c>
      <c r="BW260" s="2">
        <v>0</v>
      </c>
      <c r="BX260" s="2">
        <v>0</v>
      </c>
      <c r="BY260" s="2">
        <v>0</v>
      </c>
      <c r="BZ260" s="3">
        <f t="shared" si="29"/>
        <v>0</v>
      </c>
      <c r="CA260" s="30">
        <f t="shared" si="30"/>
        <v>1025</v>
      </c>
    </row>
    <row r="261" spans="1:79" s="4" customFormat="1" ht="12.95" customHeight="1" x14ac:dyDescent="0.2">
      <c r="A261" s="5" t="s">
        <v>24</v>
      </c>
      <c r="B261" s="9" t="s">
        <v>16</v>
      </c>
      <c r="C261" s="5" t="s">
        <v>272</v>
      </c>
      <c r="D261" s="8" t="s">
        <v>987</v>
      </c>
      <c r="E261" s="8" t="s">
        <v>272</v>
      </c>
      <c r="F261" s="8" t="s">
        <v>987</v>
      </c>
      <c r="G261" s="5" t="s">
        <v>23</v>
      </c>
      <c r="H261" s="11" t="s">
        <v>533</v>
      </c>
      <c r="I261" s="11"/>
      <c r="J261" s="6" t="s">
        <v>1041</v>
      </c>
      <c r="K261" s="6"/>
      <c r="L261" s="6"/>
      <c r="M261" s="33"/>
      <c r="N261" s="7">
        <v>0</v>
      </c>
      <c r="O261" s="2">
        <v>0</v>
      </c>
      <c r="P261" s="2">
        <v>0</v>
      </c>
      <c r="Q261" s="2">
        <v>0</v>
      </c>
      <c r="R261" s="2">
        <v>0</v>
      </c>
      <c r="S261" s="2">
        <v>0</v>
      </c>
      <c r="T261" s="2">
        <v>0</v>
      </c>
      <c r="U261" s="2">
        <v>1016</v>
      </c>
      <c r="V261" s="2">
        <v>0</v>
      </c>
      <c r="W261" s="2">
        <v>0</v>
      </c>
      <c r="X261" s="2">
        <v>0</v>
      </c>
      <c r="Y261" s="2">
        <v>0</v>
      </c>
      <c r="Z261" s="32">
        <f t="shared" si="25"/>
        <v>1016</v>
      </c>
      <c r="AA261" s="2"/>
      <c r="AB261" s="2"/>
      <c r="AC261" s="2"/>
      <c r="AD261" s="2"/>
      <c r="AE261" s="2"/>
      <c r="AF261" s="2"/>
      <c r="AG261" s="2"/>
      <c r="AH261" s="2"/>
      <c r="AI261" s="2"/>
      <c r="AJ261" s="2"/>
      <c r="AK261" s="2"/>
      <c r="AL261" s="2"/>
      <c r="AM261" s="3">
        <f t="shared" si="26"/>
        <v>0</v>
      </c>
      <c r="AN261" s="2"/>
      <c r="AO261" s="2"/>
      <c r="AP261" s="2"/>
      <c r="AQ261" s="2"/>
      <c r="AR261" s="2"/>
      <c r="AS261" s="2"/>
      <c r="AT261" s="2"/>
      <c r="AU261" s="2"/>
      <c r="AV261" s="2"/>
      <c r="AW261" s="2"/>
      <c r="AX261" s="2"/>
      <c r="AY261" s="2"/>
      <c r="AZ261" s="3">
        <f t="shared" si="27"/>
        <v>0</v>
      </c>
      <c r="BA261" s="2"/>
      <c r="BB261" s="2"/>
      <c r="BC261" s="2"/>
      <c r="BD261" s="2"/>
      <c r="BE261" s="2"/>
      <c r="BF261" s="2"/>
      <c r="BG261" s="2"/>
      <c r="BH261" s="2"/>
      <c r="BI261" s="2"/>
      <c r="BJ261" s="2"/>
      <c r="BK261" s="2"/>
      <c r="BL261" s="2"/>
      <c r="BM261" s="3">
        <f t="shared" si="28"/>
        <v>0</v>
      </c>
      <c r="BN261" s="2"/>
      <c r="BO261" s="2"/>
      <c r="BP261" s="2"/>
      <c r="BQ261" s="2"/>
      <c r="BR261" s="2"/>
      <c r="BS261" s="2"/>
      <c r="BT261" s="2"/>
      <c r="BU261" s="2"/>
      <c r="BV261" s="2"/>
      <c r="BW261" s="2"/>
      <c r="BX261" s="2"/>
      <c r="BY261" s="2"/>
      <c r="BZ261" s="3">
        <f t="shared" si="29"/>
        <v>0</v>
      </c>
      <c r="CA261" s="30">
        <f t="shared" si="30"/>
        <v>1016</v>
      </c>
    </row>
    <row r="262" spans="1:79" s="4" customFormat="1" ht="12.95" customHeight="1" x14ac:dyDescent="0.2">
      <c r="A262" s="5" t="s">
        <v>24</v>
      </c>
      <c r="B262" s="9" t="s">
        <v>16</v>
      </c>
      <c r="C262" s="5" t="s">
        <v>979</v>
      </c>
      <c r="D262" s="8" t="s">
        <v>984</v>
      </c>
      <c r="E262" s="8" t="s">
        <v>979</v>
      </c>
      <c r="F262" s="8" t="s">
        <v>984</v>
      </c>
      <c r="G262" s="5" t="s">
        <v>23</v>
      </c>
      <c r="H262" s="11" t="s">
        <v>533</v>
      </c>
      <c r="I262" s="11"/>
      <c r="J262" s="6" t="s">
        <v>1032</v>
      </c>
      <c r="K262" s="6" t="s">
        <v>750</v>
      </c>
      <c r="L262" s="6" t="s">
        <v>285</v>
      </c>
      <c r="M262" s="33"/>
      <c r="N262" s="7">
        <v>0</v>
      </c>
      <c r="O262" s="2">
        <v>0</v>
      </c>
      <c r="P262" s="2">
        <v>0</v>
      </c>
      <c r="Q262" s="2">
        <v>0</v>
      </c>
      <c r="R262" s="2">
        <v>0</v>
      </c>
      <c r="S262" s="2">
        <v>0</v>
      </c>
      <c r="T262" s="2">
        <v>0</v>
      </c>
      <c r="U262" s="2">
        <v>0</v>
      </c>
      <c r="V262" s="2">
        <v>0</v>
      </c>
      <c r="W262" s="2">
        <v>0</v>
      </c>
      <c r="X262" s="2">
        <v>0</v>
      </c>
      <c r="Y262" s="2">
        <v>0</v>
      </c>
      <c r="Z262" s="32">
        <f t="shared" si="25"/>
        <v>0</v>
      </c>
      <c r="AA262" s="2">
        <v>0</v>
      </c>
      <c r="AB262" s="2">
        <v>0</v>
      </c>
      <c r="AC262" s="2">
        <v>0</v>
      </c>
      <c r="AD262" s="2">
        <v>0</v>
      </c>
      <c r="AE262" s="2">
        <v>0</v>
      </c>
      <c r="AF262" s="2">
        <v>0</v>
      </c>
      <c r="AG262" s="2">
        <v>0</v>
      </c>
      <c r="AH262" s="2">
        <v>0</v>
      </c>
      <c r="AI262" s="2">
        <v>0</v>
      </c>
      <c r="AJ262" s="2">
        <v>0</v>
      </c>
      <c r="AK262" s="2">
        <v>0</v>
      </c>
      <c r="AL262" s="2">
        <v>0</v>
      </c>
      <c r="AM262" s="3">
        <f t="shared" si="26"/>
        <v>0</v>
      </c>
      <c r="AN262" s="2">
        <v>0</v>
      </c>
      <c r="AO262" s="2">
        <v>0</v>
      </c>
      <c r="AP262" s="2">
        <v>0</v>
      </c>
      <c r="AQ262" s="2">
        <v>0</v>
      </c>
      <c r="AR262" s="2">
        <v>0</v>
      </c>
      <c r="AS262" s="2">
        <v>0</v>
      </c>
      <c r="AT262" s="2">
        <v>0</v>
      </c>
      <c r="AU262" s="2">
        <v>0</v>
      </c>
      <c r="AV262" s="2">
        <v>0</v>
      </c>
      <c r="AW262" s="2">
        <v>0</v>
      </c>
      <c r="AX262" s="2">
        <v>0</v>
      </c>
      <c r="AY262" s="2">
        <v>500</v>
      </c>
      <c r="AZ262" s="3">
        <f t="shared" si="27"/>
        <v>500</v>
      </c>
      <c r="BA262" s="2">
        <v>0</v>
      </c>
      <c r="BB262" s="2">
        <v>0</v>
      </c>
      <c r="BC262" s="2">
        <v>0</v>
      </c>
      <c r="BD262" s="2">
        <v>0</v>
      </c>
      <c r="BE262" s="2">
        <v>0</v>
      </c>
      <c r="BF262" s="2">
        <v>0</v>
      </c>
      <c r="BG262" s="2">
        <v>500</v>
      </c>
      <c r="BH262" s="2">
        <v>0</v>
      </c>
      <c r="BI262" s="2">
        <v>0</v>
      </c>
      <c r="BJ262" s="2">
        <v>0</v>
      </c>
      <c r="BK262" s="2">
        <v>0</v>
      </c>
      <c r="BL262" s="2">
        <v>0</v>
      </c>
      <c r="BM262" s="3">
        <f t="shared" si="28"/>
        <v>500</v>
      </c>
      <c r="BN262" s="2">
        <v>0</v>
      </c>
      <c r="BO262" s="2">
        <v>0</v>
      </c>
      <c r="BP262" s="2">
        <v>0</v>
      </c>
      <c r="BQ262" s="2">
        <v>0</v>
      </c>
      <c r="BR262" s="2">
        <v>0</v>
      </c>
      <c r="BS262" s="2">
        <v>0</v>
      </c>
      <c r="BT262" s="2">
        <v>0</v>
      </c>
      <c r="BU262" s="2">
        <v>0</v>
      </c>
      <c r="BV262" s="2">
        <v>0</v>
      </c>
      <c r="BW262" s="2">
        <v>0</v>
      </c>
      <c r="BX262" s="2">
        <v>0</v>
      </c>
      <c r="BY262" s="2">
        <v>0</v>
      </c>
      <c r="BZ262" s="3">
        <f t="shared" si="29"/>
        <v>0</v>
      </c>
      <c r="CA262" s="30">
        <f t="shared" si="30"/>
        <v>1000</v>
      </c>
    </row>
    <row r="263" spans="1:79" s="4" customFormat="1" ht="12.95" customHeight="1" x14ac:dyDescent="0.2">
      <c r="A263" s="5" t="s">
        <v>24</v>
      </c>
      <c r="B263" s="9" t="s">
        <v>16</v>
      </c>
      <c r="C263" s="5" t="s">
        <v>272</v>
      </c>
      <c r="D263" s="8" t="s">
        <v>987</v>
      </c>
      <c r="E263" s="8" t="s">
        <v>272</v>
      </c>
      <c r="F263" s="8" t="s">
        <v>987</v>
      </c>
      <c r="G263" s="5" t="s">
        <v>23</v>
      </c>
      <c r="H263" s="11" t="s">
        <v>533</v>
      </c>
      <c r="I263" s="11"/>
      <c r="J263" s="6" t="s">
        <v>829</v>
      </c>
      <c r="K263" s="6" t="s">
        <v>830</v>
      </c>
      <c r="L263" s="6" t="s">
        <v>831</v>
      </c>
      <c r="M263" s="33"/>
      <c r="N263" s="7">
        <v>0</v>
      </c>
      <c r="O263" s="2">
        <v>0</v>
      </c>
      <c r="P263" s="2">
        <v>300</v>
      </c>
      <c r="Q263" s="2">
        <v>0</v>
      </c>
      <c r="R263" s="2">
        <v>0</v>
      </c>
      <c r="S263" s="2">
        <v>0</v>
      </c>
      <c r="T263" s="2">
        <v>0</v>
      </c>
      <c r="U263" s="2">
        <v>0</v>
      </c>
      <c r="V263" s="2">
        <v>0</v>
      </c>
      <c r="W263" s="2">
        <v>0</v>
      </c>
      <c r="X263" s="2">
        <v>0</v>
      </c>
      <c r="Y263" s="2">
        <v>71</v>
      </c>
      <c r="Z263" s="32">
        <f t="shared" si="25"/>
        <v>371</v>
      </c>
      <c r="AA263" s="2">
        <v>0</v>
      </c>
      <c r="AB263" s="2">
        <v>0</v>
      </c>
      <c r="AC263" s="2">
        <v>600</v>
      </c>
      <c r="AD263" s="2">
        <v>0</v>
      </c>
      <c r="AE263" s="2">
        <v>0</v>
      </c>
      <c r="AF263" s="2">
        <v>0</v>
      </c>
      <c r="AG263" s="2">
        <v>0</v>
      </c>
      <c r="AH263" s="2">
        <v>0</v>
      </c>
      <c r="AI263" s="2">
        <v>0</v>
      </c>
      <c r="AJ263" s="2">
        <v>0</v>
      </c>
      <c r="AK263" s="2">
        <v>0</v>
      </c>
      <c r="AL263" s="2">
        <v>0</v>
      </c>
      <c r="AM263" s="3">
        <f t="shared" si="26"/>
        <v>600</v>
      </c>
      <c r="AN263" s="2">
        <v>0</v>
      </c>
      <c r="AO263" s="2">
        <v>0</v>
      </c>
      <c r="AP263" s="2">
        <v>0</v>
      </c>
      <c r="AQ263" s="2">
        <v>0</v>
      </c>
      <c r="AR263" s="2">
        <v>0</v>
      </c>
      <c r="AS263" s="2">
        <v>0</v>
      </c>
      <c r="AT263" s="2">
        <v>0</v>
      </c>
      <c r="AU263" s="2">
        <v>0</v>
      </c>
      <c r="AV263" s="2">
        <v>0</v>
      </c>
      <c r="AW263" s="2">
        <v>0</v>
      </c>
      <c r="AX263" s="2">
        <v>0</v>
      </c>
      <c r="AY263" s="2">
        <v>0</v>
      </c>
      <c r="AZ263" s="3">
        <f t="shared" si="27"/>
        <v>0</v>
      </c>
      <c r="BA263" s="2">
        <v>0</v>
      </c>
      <c r="BB263" s="2">
        <v>0</v>
      </c>
      <c r="BC263" s="2">
        <v>0</v>
      </c>
      <c r="BD263" s="2">
        <v>0</v>
      </c>
      <c r="BE263" s="2">
        <v>0</v>
      </c>
      <c r="BF263" s="2">
        <v>0</v>
      </c>
      <c r="BG263" s="2">
        <v>0</v>
      </c>
      <c r="BH263" s="2">
        <v>0</v>
      </c>
      <c r="BI263" s="2">
        <v>0</v>
      </c>
      <c r="BJ263" s="2">
        <v>0</v>
      </c>
      <c r="BK263" s="2">
        <v>0</v>
      </c>
      <c r="BL263" s="2">
        <v>0</v>
      </c>
      <c r="BM263" s="3">
        <f t="shared" si="28"/>
        <v>0</v>
      </c>
      <c r="BN263" s="2">
        <v>0</v>
      </c>
      <c r="BO263" s="2">
        <v>0</v>
      </c>
      <c r="BP263" s="2">
        <v>0</v>
      </c>
      <c r="BQ263" s="2">
        <v>0</v>
      </c>
      <c r="BR263" s="2">
        <v>0</v>
      </c>
      <c r="BS263" s="2">
        <v>0</v>
      </c>
      <c r="BT263" s="2">
        <v>0</v>
      </c>
      <c r="BU263" s="2">
        <v>0</v>
      </c>
      <c r="BV263" s="2">
        <v>0</v>
      </c>
      <c r="BW263" s="2">
        <v>0</v>
      </c>
      <c r="BX263" s="2">
        <v>0</v>
      </c>
      <c r="BY263" s="2">
        <v>0</v>
      </c>
      <c r="BZ263" s="3">
        <f t="shared" si="29"/>
        <v>0</v>
      </c>
      <c r="CA263" s="30">
        <f t="shared" si="30"/>
        <v>971</v>
      </c>
    </row>
    <row r="264" spans="1:79" s="4" customFormat="1" ht="12.95" customHeight="1" x14ac:dyDescent="0.2">
      <c r="A264" s="5" t="s">
        <v>24</v>
      </c>
      <c r="B264" s="9" t="s">
        <v>16</v>
      </c>
      <c r="C264" s="5" t="s">
        <v>979</v>
      </c>
      <c r="D264" s="8" t="s">
        <v>984</v>
      </c>
      <c r="E264" s="8" t="s">
        <v>979</v>
      </c>
      <c r="F264" s="8" t="s">
        <v>984</v>
      </c>
      <c r="G264" s="5" t="s">
        <v>23</v>
      </c>
      <c r="H264" s="11" t="s">
        <v>533</v>
      </c>
      <c r="I264" s="11"/>
      <c r="J264" s="6" t="s">
        <v>1042</v>
      </c>
      <c r="K264" s="6" t="s">
        <v>196</v>
      </c>
      <c r="L264" s="6" t="s">
        <v>197</v>
      </c>
      <c r="M264" s="33"/>
      <c r="N264" s="7">
        <v>0</v>
      </c>
      <c r="O264" s="2">
        <v>0</v>
      </c>
      <c r="P264" s="2">
        <v>0</v>
      </c>
      <c r="Q264" s="2">
        <v>0</v>
      </c>
      <c r="R264" s="2">
        <v>50</v>
      </c>
      <c r="S264" s="2">
        <v>50</v>
      </c>
      <c r="T264" s="2">
        <v>50</v>
      </c>
      <c r="U264" s="2">
        <v>50</v>
      </c>
      <c r="V264" s="2">
        <v>50</v>
      </c>
      <c r="W264" s="2">
        <v>50</v>
      </c>
      <c r="X264" s="2">
        <v>80</v>
      </c>
      <c r="Y264" s="2">
        <v>80</v>
      </c>
      <c r="Z264" s="32">
        <f t="shared" si="25"/>
        <v>460</v>
      </c>
      <c r="AA264" s="2">
        <v>50</v>
      </c>
      <c r="AB264" s="2">
        <v>100</v>
      </c>
      <c r="AC264" s="2">
        <v>100</v>
      </c>
      <c r="AD264" s="2">
        <v>75</v>
      </c>
      <c r="AE264" s="2">
        <v>75</v>
      </c>
      <c r="AF264" s="2">
        <v>100</v>
      </c>
      <c r="AG264" s="2">
        <v>0</v>
      </c>
      <c r="AH264" s="2">
        <v>0</v>
      </c>
      <c r="AI264" s="2">
        <v>0</v>
      </c>
      <c r="AJ264" s="2">
        <v>0</v>
      </c>
      <c r="AK264" s="2">
        <v>0</v>
      </c>
      <c r="AL264" s="2">
        <v>0</v>
      </c>
      <c r="AM264" s="3">
        <f t="shared" si="26"/>
        <v>500</v>
      </c>
      <c r="AN264" s="2">
        <v>0</v>
      </c>
      <c r="AO264" s="2">
        <v>0</v>
      </c>
      <c r="AP264" s="2">
        <v>0</v>
      </c>
      <c r="AQ264" s="2">
        <v>0</v>
      </c>
      <c r="AR264" s="2">
        <v>0</v>
      </c>
      <c r="AS264" s="2">
        <v>0</v>
      </c>
      <c r="AT264" s="2">
        <v>0</v>
      </c>
      <c r="AU264" s="2">
        <v>0</v>
      </c>
      <c r="AV264" s="2">
        <v>0</v>
      </c>
      <c r="AW264" s="2">
        <v>0</v>
      </c>
      <c r="AX264" s="2">
        <v>0</v>
      </c>
      <c r="AY264" s="2">
        <v>0</v>
      </c>
      <c r="AZ264" s="3">
        <f t="shared" si="27"/>
        <v>0</v>
      </c>
      <c r="BA264" s="2">
        <v>0</v>
      </c>
      <c r="BB264" s="2">
        <v>0</v>
      </c>
      <c r="BC264" s="2">
        <v>0</v>
      </c>
      <c r="BD264" s="2">
        <v>0</v>
      </c>
      <c r="BE264" s="2">
        <v>0</v>
      </c>
      <c r="BF264" s="2">
        <v>0</v>
      </c>
      <c r="BG264" s="2">
        <v>0</v>
      </c>
      <c r="BH264" s="2">
        <v>0</v>
      </c>
      <c r="BI264" s="2">
        <v>0</v>
      </c>
      <c r="BJ264" s="2">
        <v>0</v>
      </c>
      <c r="BK264" s="2">
        <v>0</v>
      </c>
      <c r="BL264" s="2">
        <v>0</v>
      </c>
      <c r="BM264" s="3">
        <f t="shared" si="28"/>
        <v>0</v>
      </c>
      <c r="BN264" s="2">
        <v>0</v>
      </c>
      <c r="BO264" s="2">
        <v>0</v>
      </c>
      <c r="BP264" s="2">
        <v>0</v>
      </c>
      <c r="BQ264" s="2">
        <v>0</v>
      </c>
      <c r="BR264" s="2">
        <v>0</v>
      </c>
      <c r="BS264" s="2">
        <v>0</v>
      </c>
      <c r="BT264" s="2">
        <v>0</v>
      </c>
      <c r="BU264" s="2">
        <v>0</v>
      </c>
      <c r="BV264" s="2">
        <v>0</v>
      </c>
      <c r="BW264" s="2">
        <v>0</v>
      </c>
      <c r="BX264" s="2">
        <v>0</v>
      </c>
      <c r="BY264" s="2">
        <v>0</v>
      </c>
      <c r="BZ264" s="3">
        <f t="shared" si="29"/>
        <v>0</v>
      </c>
      <c r="CA264" s="30">
        <f t="shared" si="30"/>
        <v>960</v>
      </c>
    </row>
    <row r="265" spans="1:79" s="4" customFormat="1" ht="12.95" customHeight="1" x14ac:dyDescent="0.2">
      <c r="A265" s="5" t="s">
        <v>24</v>
      </c>
      <c r="B265" s="9" t="s">
        <v>16</v>
      </c>
      <c r="C265" s="5" t="s">
        <v>979</v>
      </c>
      <c r="D265" s="8" t="s">
        <v>984</v>
      </c>
      <c r="E265" s="8" t="s">
        <v>979</v>
      </c>
      <c r="F265" s="8" t="s">
        <v>984</v>
      </c>
      <c r="G265" s="5" t="s">
        <v>23</v>
      </c>
      <c r="H265" s="11" t="s">
        <v>753</v>
      </c>
      <c r="I265" s="11"/>
      <c r="J265" s="6" t="s">
        <v>295</v>
      </c>
      <c r="K265" s="6" t="s">
        <v>296</v>
      </c>
      <c r="L265" s="6" t="s">
        <v>297</v>
      </c>
      <c r="M265" s="33"/>
      <c r="N265" s="7">
        <v>0</v>
      </c>
      <c r="O265" s="2"/>
      <c r="P265" s="2">
        <f>30+52.62242</f>
        <v>82.622420000000005</v>
      </c>
      <c r="Q265" s="2">
        <v>27.377579999999998</v>
      </c>
      <c r="R265" s="2">
        <v>50</v>
      </c>
      <c r="S265" s="2">
        <v>30</v>
      </c>
      <c r="T265" s="2">
        <v>25</v>
      </c>
      <c r="U265" s="2">
        <v>20</v>
      </c>
      <c r="V265" s="2">
        <v>20</v>
      </c>
      <c r="W265" s="2">
        <v>25</v>
      </c>
      <c r="X265" s="2">
        <v>25</v>
      </c>
      <c r="Y265" s="2">
        <v>25</v>
      </c>
      <c r="Z265" s="32">
        <f t="shared" si="25"/>
        <v>330</v>
      </c>
      <c r="AA265" s="2">
        <v>15</v>
      </c>
      <c r="AB265" s="2">
        <v>20</v>
      </c>
      <c r="AC265" s="2">
        <v>15</v>
      </c>
      <c r="AD265" s="2">
        <v>30</v>
      </c>
      <c r="AE265" s="2">
        <v>15</v>
      </c>
      <c r="AF265" s="2">
        <v>15</v>
      </c>
      <c r="AG265" s="2">
        <v>30</v>
      </c>
      <c r="AH265" s="2">
        <v>30</v>
      </c>
      <c r="AI265" s="2">
        <v>20</v>
      </c>
      <c r="AJ265" s="2">
        <v>20</v>
      </c>
      <c r="AK265" s="2">
        <v>25</v>
      </c>
      <c r="AL265" s="2">
        <v>40</v>
      </c>
      <c r="AM265" s="3">
        <f t="shared" si="26"/>
        <v>275</v>
      </c>
      <c r="AN265" s="2">
        <v>12</v>
      </c>
      <c r="AO265" s="2">
        <v>12</v>
      </c>
      <c r="AP265" s="2">
        <v>12</v>
      </c>
      <c r="AQ265" s="2">
        <v>20</v>
      </c>
      <c r="AR265" s="2">
        <v>12</v>
      </c>
      <c r="AS265" s="2">
        <v>12</v>
      </c>
      <c r="AT265" s="2">
        <v>10</v>
      </c>
      <c r="AU265" s="2">
        <v>10</v>
      </c>
      <c r="AV265" s="2">
        <v>10</v>
      </c>
      <c r="AW265" s="2">
        <v>10</v>
      </c>
      <c r="AX265" s="2">
        <v>10</v>
      </c>
      <c r="AY265" s="2">
        <v>10</v>
      </c>
      <c r="AZ265" s="3">
        <f t="shared" si="27"/>
        <v>140</v>
      </c>
      <c r="BA265" s="2">
        <v>0</v>
      </c>
      <c r="BB265" s="2">
        <v>0</v>
      </c>
      <c r="BC265" s="2">
        <v>10</v>
      </c>
      <c r="BD265" s="2">
        <v>10</v>
      </c>
      <c r="BE265" s="2">
        <v>10</v>
      </c>
      <c r="BF265" s="2">
        <v>10</v>
      </c>
      <c r="BG265" s="2">
        <v>10</v>
      </c>
      <c r="BH265" s="2">
        <v>10</v>
      </c>
      <c r="BI265" s="2">
        <v>10</v>
      </c>
      <c r="BJ265" s="2">
        <v>10</v>
      </c>
      <c r="BK265" s="2">
        <v>10</v>
      </c>
      <c r="BL265" s="2">
        <v>10</v>
      </c>
      <c r="BM265" s="3">
        <f t="shared" si="28"/>
        <v>100</v>
      </c>
      <c r="BN265" s="2">
        <v>0</v>
      </c>
      <c r="BO265" s="2">
        <v>0</v>
      </c>
      <c r="BP265" s="2">
        <v>20</v>
      </c>
      <c r="BQ265" s="2">
        <v>0</v>
      </c>
      <c r="BR265" s="2">
        <v>0</v>
      </c>
      <c r="BS265" s="2">
        <v>20</v>
      </c>
      <c r="BT265" s="2">
        <v>0</v>
      </c>
      <c r="BU265" s="2">
        <v>0</v>
      </c>
      <c r="BV265" s="2">
        <v>20</v>
      </c>
      <c r="BW265" s="2">
        <v>0</v>
      </c>
      <c r="BX265" s="2">
        <v>0</v>
      </c>
      <c r="BY265" s="2">
        <v>40</v>
      </c>
      <c r="BZ265" s="3">
        <f t="shared" si="29"/>
        <v>100</v>
      </c>
      <c r="CA265" s="30">
        <f t="shared" si="30"/>
        <v>945</v>
      </c>
    </row>
    <row r="266" spans="1:79" s="4" customFormat="1" ht="12.95" customHeight="1" x14ac:dyDescent="0.2">
      <c r="A266" s="5" t="s">
        <v>24</v>
      </c>
      <c r="B266" s="9" t="s">
        <v>16</v>
      </c>
      <c r="C266" s="5" t="s">
        <v>979</v>
      </c>
      <c r="D266" s="8" t="s">
        <v>984</v>
      </c>
      <c r="E266" s="8" t="s">
        <v>979</v>
      </c>
      <c r="F266" s="8" t="s">
        <v>984</v>
      </c>
      <c r="G266" s="5" t="s">
        <v>23</v>
      </c>
      <c r="H266" s="11" t="s">
        <v>1043</v>
      </c>
      <c r="I266" s="11"/>
      <c r="J266" s="6" t="s">
        <v>929</v>
      </c>
      <c r="K266" s="6" t="s">
        <v>1044</v>
      </c>
      <c r="L266" s="6" t="s">
        <v>1045</v>
      </c>
      <c r="M266" s="33"/>
      <c r="N266" s="7">
        <v>0</v>
      </c>
      <c r="O266" s="2">
        <v>0</v>
      </c>
      <c r="P266" s="2">
        <v>450</v>
      </c>
      <c r="Q266" s="2">
        <v>450</v>
      </c>
      <c r="R266" s="2">
        <v>0</v>
      </c>
      <c r="S266" s="2">
        <v>0</v>
      </c>
      <c r="T266" s="2">
        <v>0</v>
      </c>
      <c r="U266" s="2">
        <v>0</v>
      </c>
      <c r="V266" s="2">
        <v>0</v>
      </c>
      <c r="W266" s="2">
        <v>0</v>
      </c>
      <c r="X266" s="2">
        <v>0</v>
      </c>
      <c r="Y266" s="2">
        <v>0</v>
      </c>
      <c r="Z266" s="32">
        <f t="shared" si="25"/>
        <v>900</v>
      </c>
      <c r="AA266" s="2">
        <v>0</v>
      </c>
      <c r="AB266" s="2">
        <v>0</v>
      </c>
      <c r="AC266" s="2">
        <v>0</v>
      </c>
      <c r="AD266" s="2">
        <v>0</v>
      </c>
      <c r="AE266" s="2">
        <v>0</v>
      </c>
      <c r="AF266" s="2">
        <v>0</v>
      </c>
      <c r="AG266" s="2">
        <v>0</v>
      </c>
      <c r="AH266" s="2">
        <v>0</v>
      </c>
      <c r="AI266" s="2">
        <v>0</v>
      </c>
      <c r="AJ266" s="2">
        <v>0</v>
      </c>
      <c r="AK266" s="2">
        <v>0</v>
      </c>
      <c r="AL266" s="2">
        <v>0</v>
      </c>
      <c r="AM266" s="3">
        <f t="shared" si="26"/>
        <v>0</v>
      </c>
      <c r="AN266" s="2">
        <v>0</v>
      </c>
      <c r="AO266" s="2">
        <v>0</v>
      </c>
      <c r="AP266" s="2">
        <v>0</v>
      </c>
      <c r="AQ266" s="2">
        <v>0</v>
      </c>
      <c r="AR266" s="2">
        <v>0</v>
      </c>
      <c r="AS266" s="2">
        <v>0</v>
      </c>
      <c r="AT266" s="2">
        <v>0</v>
      </c>
      <c r="AU266" s="2">
        <v>0</v>
      </c>
      <c r="AV266" s="2">
        <v>0</v>
      </c>
      <c r="AW266" s="2">
        <v>0</v>
      </c>
      <c r="AX266" s="2">
        <v>0</v>
      </c>
      <c r="AY266" s="2">
        <v>0</v>
      </c>
      <c r="AZ266" s="3">
        <f t="shared" si="27"/>
        <v>0</v>
      </c>
      <c r="BA266" s="2">
        <v>0</v>
      </c>
      <c r="BB266" s="2">
        <v>0</v>
      </c>
      <c r="BC266" s="2">
        <v>0</v>
      </c>
      <c r="BD266" s="2">
        <v>0</v>
      </c>
      <c r="BE266" s="2">
        <v>0</v>
      </c>
      <c r="BF266" s="2">
        <v>0</v>
      </c>
      <c r="BG266" s="2">
        <v>0</v>
      </c>
      <c r="BH266" s="2">
        <v>0</v>
      </c>
      <c r="BI266" s="2">
        <v>0</v>
      </c>
      <c r="BJ266" s="2">
        <v>0</v>
      </c>
      <c r="BK266" s="2">
        <v>0</v>
      </c>
      <c r="BL266" s="2">
        <v>0</v>
      </c>
      <c r="BM266" s="3">
        <f t="shared" si="28"/>
        <v>0</v>
      </c>
      <c r="BN266" s="2">
        <v>0</v>
      </c>
      <c r="BO266" s="2">
        <v>0</v>
      </c>
      <c r="BP266" s="2">
        <v>0</v>
      </c>
      <c r="BQ266" s="2">
        <v>0</v>
      </c>
      <c r="BR266" s="2">
        <v>0</v>
      </c>
      <c r="BS266" s="2">
        <v>0</v>
      </c>
      <c r="BT266" s="2">
        <v>0</v>
      </c>
      <c r="BU266" s="2">
        <v>0</v>
      </c>
      <c r="BV266" s="2">
        <v>0</v>
      </c>
      <c r="BW266" s="2">
        <v>0</v>
      </c>
      <c r="BX266" s="2">
        <v>0</v>
      </c>
      <c r="BY266" s="2">
        <v>0</v>
      </c>
      <c r="BZ266" s="3">
        <f t="shared" si="29"/>
        <v>0</v>
      </c>
      <c r="CA266" s="30">
        <f t="shared" si="30"/>
        <v>900</v>
      </c>
    </row>
    <row r="267" spans="1:79" s="4" customFormat="1" ht="12.95" customHeight="1" x14ac:dyDescent="0.2">
      <c r="A267" s="5" t="s">
        <v>24</v>
      </c>
      <c r="B267" s="9" t="s">
        <v>16</v>
      </c>
      <c r="C267" s="5" t="s">
        <v>979</v>
      </c>
      <c r="D267" s="8" t="s">
        <v>984</v>
      </c>
      <c r="E267" s="8" t="s">
        <v>979</v>
      </c>
      <c r="F267" s="8" t="s">
        <v>984</v>
      </c>
      <c r="G267" s="5" t="s">
        <v>29</v>
      </c>
      <c r="H267" s="11" t="s">
        <v>533</v>
      </c>
      <c r="I267" s="11"/>
      <c r="J267" s="6" t="s">
        <v>516</v>
      </c>
      <c r="K267" s="6" t="s">
        <v>517</v>
      </c>
      <c r="L267" s="6" t="s">
        <v>518</v>
      </c>
      <c r="M267" s="33"/>
      <c r="N267" s="7">
        <v>0</v>
      </c>
      <c r="O267" s="2">
        <v>0</v>
      </c>
      <c r="P267" s="2">
        <v>0</v>
      </c>
      <c r="Q267" s="2">
        <v>0</v>
      </c>
      <c r="R267" s="2">
        <v>0</v>
      </c>
      <c r="S267" s="2">
        <v>0</v>
      </c>
      <c r="T267" s="2">
        <v>0</v>
      </c>
      <c r="U267" s="2">
        <v>0</v>
      </c>
      <c r="V267" s="2">
        <v>0</v>
      </c>
      <c r="W267" s="2">
        <v>0</v>
      </c>
      <c r="X267" s="2">
        <v>0</v>
      </c>
      <c r="Y267" s="2">
        <v>0</v>
      </c>
      <c r="Z267" s="32">
        <f t="shared" si="25"/>
        <v>0</v>
      </c>
      <c r="AA267" s="2">
        <v>0</v>
      </c>
      <c r="AB267" s="2">
        <v>0</v>
      </c>
      <c r="AC267" s="2">
        <v>0</v>
      </c>
      <c r="AD267" s="2">
        <v>0</v>
      </c>
      <c r="AE267" s="2">
        <v>0</v>
      </c>
      <c r="AF267" s="2">
        <v>0</v>
      </c>
      <c r="AG267" s="2">
        <v>0</v>
      </c>
      <c r="AH267" s="2">
        <v>0</v>
      </c>
      <c r="AI267" s="2">
        <v>0</v>
      </c>
      <c r="AJ267" s="2">
        <v>0</v>
      </c>
      <c r="AK267" s="2">
        <v>0</v>
      </c>
      <c r="AL267" s="2">
        <v>0</v>
      </c>
      <c r="AM267" s="3">
        <f t="shared" si="26"/>
        <v>0</v>
      </c>
      <c r="AN267" s="2">
        <v>0</v>
      </c>
      <c r="AO267" s="2">
        <v>0</v>
      </c>
      <c r="AP267" s="2">
        <v>0</v>
      </c>
      <c r="AQ267" s="2">
        <v>0</v>
      </c>
      <c r="AR267" s="2">
        <v>0</v>
      </c>
      <c r="AS267" s="2">
        <v>0</v>
      </c>
      <c r="AT267" s="2">
        <v>0</v>
      </c>
      <c r="AU267" s="2">
        <v>0</v>
      </c>
      <c r="AV267" s="2">
        <v>0</v>
      </c>
      <c r="AW267" s="2">
        <v>0</v>
      </c>
      <c r="AX267" s="2">
        <v>0</v>
      </c>
      <c r="AY267" s="2">
        <v>0</v>
      </c>
      <c r="AZ267" s="3">
        <f t="shared" si="27"/>
        <v>0</v>
      </c>
      <c r="BA267" s="2">
        <v>0</v>
      </c>
      <c r="BB267" s="2">
        <v>0</v>
      </c>
      <c r="BC267" s="2">
        <v>0</v>
      </c>
      <c r="BD267" s="2">
        <v>50</v>
      </c>
      <c r="BE267" s="2">
        <v>0</v>
      </c>
      <c r="BF267" s="2">
        <v>100</v>
      </c>
      <c r="BG267" s="2">
        <v>0</v>
      </c>
      <c r="BH267" s="2">
        <v>0</v>
      </c>
      <c r="BI267" s="2">
        <v>100</v>
      </c>
      <c r="BJ267" s="2">
        <v>0</v>
      </c>
      <c r="BK267" s="2">
        <v>0</v>
      </c>
      <c r="BL267" s="2">
        <v>200</v>
      </c>
      <c r="BM267" s="3">
        <f t="shared" si="28"/>
        <v>450</v>
      </c>
      <c r="BN267" s="2">
        <v>50</v>
      </c>
      <c r="BO267" s="2">
        <v>50</v>
      </c>
      <c r="BP267" s="2">
        <v>50</v>
      </c>
      <c r="BQ267" s="2">
        <v>100</v>
      </c>
      <c r="BR267" s="2">
        <v>100</v>
      </c>
      <c r="BS267" s="2">
        <v>100</v>
      </c>
      <c r="BT267" s="2">
        <v>0</v>
      </c>
      <c r="BU267" s="2">
        <v>0</v>
      </c>
      <c r="BV267" s="2">
        <v>0</v>
      </c>
      <c r="BW267" s="2">
        <v>0</v>
      </c>
      <c r="BX267" s="2">
        <v>0</v>
      </c>
      <c r="BY267" s="2">
        <v>0</v>
      </c>
      <c r="BZ267" s="3">
        <f t="shared" si="29"/>
        <v>450</v>
      </c>
      <c r="CA267" s="30">
        <f t="shared" si="30"/>
        <v>900</v>
      </c>
    </row>
    <row r="268" spans="1:79" s="4" customFormat="1" ht="12.95" customHeight="1" x14ac:dyDescent="0.2">
      <c r="A268" s="5" t="s">
        <v>24</v>
      </c>
      <c r="B268" s="9" t="s">
        <v>16</v>
      </c>
      <c r="C268" s="5" t="s">
        <v>981</v>
      </c>
      <c r="D268" s="8" t="s">
        <v>986</v>
      </c>
      <c r="E268" s="8" t="s">
        <v>981</v>
      </c>
      <c r="F268" s="8" t="s">
        <v>986</v>
      </c>
      <c r="G268" s="5" t="s">
        <v>23</v>
      </c>
      <c r="H268" s="11" t="s">
        <v>533</v>
      </c>
      <c r="I268" s="11"/>
      <c r="J268" s="6" t="s">
        <v>490</v>
      </c>
      <c r="K268" s="6" t="s">
        <v>491</v>
      </c>
      <c r="L268" s="6" t="s">
        <v>492</v>
      </c>
      <c r="M268" s="33"/>
      <c r="N268" s="7">
        <v>0</v>
      </c>
      <c r="O268" s="2">
        <v>0</v>
      </c>
      <c r="P268" s="2">
        <v>50</v>
      </c>
      <c r="Q268" s="2">
        <v>50</v>
      </c>
      <c r="R268" s="2">
        <v>75</v>
      </c>
      <c r="S268" s="2">
        <v>75</v>
      </c>
      <c r="T268" s="2">
        <v>100</v>
      </c>
      <c r="U268" s="2">
        <v>0</v>
      </c>
      <c r="V268" s="2">
        <v>0</v>
      </c>
      <c r="W268" s="2">
        <v>0</v>
      </c>
      <c r="X268" s="2">
        <v>0</v>
      </c>
      <c r="Y268" s="2">
        <v>0</v>
      </c>
      <c r="Z268" s="32">
        <f t="shared" si="25"/>
        <v>350</v>
      </c>
      <c r="AA268" s="2">
        <v>0</v>
      </c>
      <c r="AB268" s="2">
        <v>0</v>
      </c>
      <c r="AC268" s="2">
        <v>0</v>
      </c>
      <c r="AD268" s="2">
        <v>0</v>
      </c>
      <c r="AE268" s="2">
        <v>0</v>
      </c>
      <c r="AF268" s="2">
        <v>100</v>
      </c>
      <c r="AG268" s="2">
        <v>0</v>
      </c>
      <c r="AH268" s="2">
        <v>0</v>
      </c>
      <c r="AI268" s="2">
        <v>0</v>
      </c>
      <c r="AJ268" s="2">
        <v>0</v>
      </c>
      <c r="AK268" s="2">
        <v>0</v>
      </c>
      <c r="AL268" s="2">
        <v>150</v>
      </c>
      <c r="AM268" s="3">
        <f t="shared" si="26"/>
        <v>250</v>
      </c>
      <c r="AN268" s="2">
        <v>0</v>
      </c>
      <c r="AO268" s="2">
        <v>0</v>
      </c>
      <c r="AP268" s="2">
        <v>0</v>
      </c>
      <c r="AQ268" s="2">
        <v>0</v>
      </c>
      <c r="AR268" s="2">
        <v>0</v>
      </c>
      <c r="AS268" s="2">
        <v>0</v>
      </c>
      <c r="AT268" s="2">
        <v>0</v>
      </c>
      <c r="AU268" s="2">
        <v>0</v>
      </c>
      <c r="AV268" s="2">
        <v>0</v>
      </c>
      <c r="AW268" s="2">
        <v>0</v>
      </c>
      <c r="AX268" s="2">
        <v>0</v>
      </c>
      <c r="AY268" s="2">
        <v>150</v>
      </c>
      <c r="AZ268" s="3">
        <f t="shared" si="27"/>
        <v>150</v>
      </c>
      <c r="BA268" s="2">
        <v>0</v>
      </c>
      <c r="BB268" s="2">
        <v>0</v>
      </c>
      <c r="BC268" s="2">
        <v>0</v>
      </c>
      <c r="BD268" s="2">
        <v>0</v>
      </c>
      <c r="BE268" s="2">
        <v>0</v>
      </c>
      <c r="BF268" s="2">
        <v>0</v>
      </c>
      <c r="BG268" s="2">
        <v>0</v>
      </c>
      <c r="BH268" s="2">
        <v>0</v>
      </c>
      <c r="BI268" s="2">
        <v>0</v>
      </c>
      <c r="BJ268" s="2">
        <v>0</v>
      </c>
      <c r="BK268" s="2">
        <v>0</v>
      </c>
      <c r="BL268" s="2">
        <v>150</v>
      </c>
      <c r="BM268" s="3">
        <f t="shared" si="28"/>
        <v>150</v>
      </c>
      <c r="BN268" s="2">
        <v>0</v>
      </c>
      <c r="BO268" s="2">
        <v>0</v>
      </c>
      <c r="BP268" s="2">
        <v>0</v>
      </c>
      <c r="BQ268" s="2">
        <v>0</v>
      </c>
      <c r="BR268" s="2">
        <v>0</v>
      </c>
      <c r="BS268" s="2">
        <v>0</v>
      </c>
      <c r="BT268" s="2">
        <v>0</v>
      </c>
      <c r="BU268" s="2">
        <v>0</v>
      </c>
      <c r="BV268" s="2">
        <v>0</v>
      </c>
      <c r="BW268" s="2">
        <v>0</v>
      </c>
      <c r="BX268" s="2">
        <v>0</v>
      </c>
      <c r="BY268" s="2">
        <v>0</v>
      </c>
      <c r="BZ268" s="3">
        <f t="shared" si="29"/>
        <v>0</v>
      </c>
      <c r="CA268" s="30">
        <f t="shared" si="30"/>
        <v>900</v>
      </c>
    </row>
    <row r="269" spans="1:79" s="4" customFormat="1" ht="12.95" customHeight="1" x14ac:dyDescent="0.2">
      <c r="A269" s="5" t="s">
        <v>24</v>
      </c>
      <c r="B269" s="9" t="s">
        <v>16</v>
      </c>
      <c r="C269" s="5" t="s">
        <v>272</v>
      </c>
      <c r="D269" s="8" t="s">
        <v>987</v>
      </c>
      <c r="E269" s="8" t="s">
        <v>272</v>
      </c>
      <c r="F269" s="8" t="s">
        <v>987</v>
      </c>
      <c r="G269" s="5" t="s">
        <v>23</v>
      </c>
      <c r="H269" s="11" t="s">
        <v>533</v>
      </c>
      <c r="I269" s="11"/>
      <c r="J269" s="6" t="s">
        <v>934</v>
      </c>
      <c r="K269" s="6" t="s">
        <v>846</v>
      </c>
      <c r="L269" s="6" t="s">
        <v>847</v>
      </c>
      <c r="M269" s="33"/>
      <c r="N269" s="7">
        <v>0</v>
      </c>
      <c r="O269" s="2">
        <v>0</v>
      </c>
      <c r="P269" s="2">
        <v>0</v>
      </c>
      <c r="Q269" s="2">
        <v>0</v>
      </c>
      <c r="R269" s="2">
        <v>0</v>
      </c>
      <c r="S269" s="2">
        <v>0</v>
      </c>
      <c r="T269" s="2">
        <v>0</v>
      </c>
      <c r="U269" s="2">
        <v>0</v>
      </c>
      <c r="V269" s="2">
        <v>0</v>
      </c>
      <c r="W269" s="2">
        <v>0</v>
      </c>
      <c r="X269" s="2">
        <v>0</v>
      </c>
      <c r="Y269" s="2">
        <v>0</v>
      </c>
      <c r="Z269" s="32">
        <f t="shared" si="25"/>
        <v>0</v>
      </c>
      <c r="AA269" s="2">
        <v>0</v>
      </c>
      <c r="AB269" s="2">
        <v>0</v>
      </c>
      <c r="AC269" s="2">
        <v>0</v>
      </c>
      <c r="AD269" s="2">
        <v>0</v>
      </c>
      <c r="AE269" s="2">
        <v>0</v>
      </c>
      <c r="AF269" s="2">
        <v>0</v>
      </c>
      <c r="AG269" s="2">
        <v>0</v>
      </c>
      <c r="AH269" s="2">
        <v>0</v>
      </c>
      <c r="AI269" s="2">
        <v>0</v>
      </c>
      <c r="AJ269" s="2">
        <v>0</v>
      </c>
      <c r="AK269" s="2">
        <v>0</v>
      </c>
      <c r="AL269" s="2">
        <v>0</v>
      </c>
      <c r="AM269" s="3">
        <f t="shared" si="26"/>
        <v>0</v>
      </c>
      <c r="AN269" s="2">
        <v>0</v>
      </c>
      <c r="AO269" s="2">
        <v>0</v>
      </c>
      <c r="AP269" s="2">
        <v>900</v>
      </c>
      <c r="AQ269" s="2">
        <v>0</v>
      </c>
      <c r="AR269" s="2">
        <v>0</v>
      </c>
      <c r="AS269" s="2">
        <v>0</v>
      </c>
      <c r="AT269" s="2">
        <v>0</v>
      </c>
      <c r="AU269" s="2">
        <v>0</v>
      </c>
      <c r="AV269" s="2">
        <v>0</v>
      </c>
      <c r="AW269" s="2">
        <v>0</v>
      </c>
      <c r="AX269" s="2">
        <v>0</v>
      </c>
      <c r="AY269" s="2">
        <v>0</v>
      </c>
      <c r="AZ269" s="3">
        <f t="shared" si="27"/>
        <v>900</v>
      </c>
      <c r="BA269" s="2">
        <v>0</v>
      </c>
      <c r="BB269" s="2">
        <v>0</v>
      </c>
      <c r="BC269" s="2">
        <v>0</v>
      </c>
      <c r="BD269" s="2">
        <v>0</v>
      </c>
      <c r="BE269" s="2">
        <v>0</v>
      </c>
      <c r="BF269" s="2">
        <v>0</v>
      </c>
      <c r="BG269" s="2">
        <v>0</v>
      </c>
      <c r="BH269" s="2">
        <v>0</v>
      </c>
      <c r="BI269" s="2">
        <v>0</v>
      </c>
      <c r="BJ269" s="2">
        <v>0</v>
      </c>
      <c r="BK269" s="2">
        <v>0</v>
      </c>
      <c r="BL269" s="2">
        <v>0</v>
      </c>
      <c r="BM269" s="3">
        <f t="shared" si="28"/>
        <v>0</v>
      </c>
      <c r="BN269" s="2">
        <v>0</v>
      </c>
      <c r="BO269" s="2">
        <v>0</v>
      </c>
      <c r="BP269" s="2">
        <v>0</v>
      </c>
      <c r="BQ269" s="2">
        <v>0</v>
      </c>
      <c r="BR269" s="2">
        <v>0</v>
      </c>
      <c r="BS269" s="2">
        <v>0</v>
      </c>
      <c r="BT269" s="2">
        <v>0</v>
      </c>
      <c r="BU269" s="2">
        <v>0</v>
      </c>
      <c r="BV269" s="2">
        <v>0</v>
      </c>
      <c r="BW269" s="2">
        <v>0</v>
      </c>
      <c r="BX269" s="2">
        <v>0</v>
      </c>
      <c r="BY269" s="2">
        <v>0</v>
      </c>
      <c r="BZ269" s="3">
        <f t="shared" si="29"/>
        <v>0</v>
      </c>
      <c r="CA269" s="30">
        <f t="shared" si="30"/>
        <v>900</v>
      </c>
    </row>
    <row r="270" spans="1:79" s="4" customFormat="1" ht="12.95" customHeight="1" x14ac:dyDescent="0.2">
      <c r="A270" s="5" t="s">
        <v>24</v>
      </c>
      <c r="B270" s="9" t="s">
        <v>16</v>
      </c>
      <c r="C270" s="5" t="s">
        <v>979</v>
      </c>
      <c r="D270" s="8" t="s">
        <v>984</v>
      </c>
      <c r="E270" s="8" t="s">
        <v>979</v>
      </c>
      <c r="F270" s="8" t="s">
        <v>984</v>
      </c>
      <c r="G270" s="5" t="s">
        <v>23</v>
      </c>
      <c r="H270" s="11" t="s">
        <v>1046</v>
      </c>
      <c r="I270" s="11"/>
      <c r="J270" s="6" t="s">
        <v>768</v>
      </c>
      <c r="K270" s="6" t="s">
        <v>769</v>
      </c>
      <c r="L270" s="6" t="s">
        <v>770</v>
      </c>
      <c r="M270" s="33"/>
      <c r="N270" s="7">
        <v>0</v>
      </c>
      <c r="O270" s="2">
        <v>0</v>
      </c>
      <c r="P270" s="2">
        <v>0</v>
      </c>
      <c r="Q270" s="2">
        <v>80</v>
      </c>
      <c r="R270" s="2">
        <v>0</v>
      </c>
      <c r="S270" s="2">
        <v>120</v>
      </c>
      <c r="T270" s="2">
        <v>0</v>
      </c>
      <c r="U270" s="2">
        <v>200</v>
      </c>
      <c r="V270" s="2">
        <v>0</v>
      </c>
      <c r="W270" s="2">
        <v>200</v>
      </c>
      <c r="X270" s="2">
        <v>0</v>
      </c>
      <c r="Y270" s="2">
        <v>271</v>
      </c>
      <c r="Z270" s="32">
        <f t="shared" si="25"/>
        <v>871</v>
      </c>
      <c r="AA270" s="2">
        <v>0</v>
      </c>
      <c r="AB270" s="2">
        <v>0</v>
      </c>
      <c r="AC270" s="2">
        <v>0</v>
      </c>
      <c r="AD270" s="2">
        <v>0</v>
      </c>
      <c r="AE270" s="2">
        <v>0</v>
      </c>
      <c r="AF270" s="2">
        <v>0</v>
      </c>
      <c r="AG270" s="2">
        <v>0</v>
      </c>
      <c r="AH270" s="2">
        <v>0</v>
      </c>
      <c r="AI270" s="2">
        <v>0</v>
      </c>
      <c r="AJ270" s="2">
        <v>0</v>
      </c>
      <c r="AK270" s="2">
        <v>0</v>
      </c>
      <c r="AL270" s="2">
        <v>0</v>
      </c>
      <c r="AM270" s="3">
        <f t="shared" si="26"/>
        <v>0</v>
      </c>
      <c r="AN270" s="2">
        <v>0</v>
      </c>
      <c r="AO270" s="2">
        <v>0</v>
      </c>
      <c r="AP270" s="2">
        <v>0</v>
      </c>
      <c r="AQ270" s="2">
        <v>0</v>
      </c>
      <c r="AR270" s="2">
        <v>0</v>
      </c>
      <c r="AS270" s="2">
        <v>0</v>
      </c>
      <c r="AT270" s="2">
        <v>0</v>
      </c>
      <c r="AU270" s="2">
        <v>0</v>
      </c>
      <c r="AV270" s="2">
        <v>0</v>
      </c>
      <c r="AW270" s="2">
        <v>0</v>
      </c>
      <c r="AX270" s="2">
        <v>0</v>
      </c>
      <c r="AY270" s="2">
        <v>0</v>
      </c>
      <c r="AZ270" s="3">
        <f t="shared" si="27"/>
        <v>0</v>
      </c>
      <c r="BA270" s="2">
        <v>0</v>
      </c>
      <c r="BB270" s="2">
        <v>0</v>
      </c>
      <c r="BC270" s="2">
        <v>0</v>
      </c>
      <c r="BD270" s="2">
        <v>0</v>
      </c>
      <c r="BE270" s="2">
        <v>0</v>
      </c>
      <c r="BF270" s="2">
        <v>0</v>
      </c>
      <c r="BG270" s="2">
        <v>0</v>
      </c>
      <c r="BH270" s="2">
        <v>0</v>
      </c>
      <c r="BI270" s="2">
        <v>0</v>
      </c>
      <c r="BJ270" s="2">
        <v>0</v>
      </c>
      <c r="BK270" s="2">
        <v>0</v>
      </c>
      <c r="BL270" s="2">
        <v>0</v>
      </c>
      <c r="BM270" s="3">
        <f t="shared" si="28"/>
        <v>0</v>
      </c>
      <c r="BN270" s="2">
        <v>0</v>
      </c>
      <c r="BO270" s="2">
        <v>0</v>
      </c>
      <c r="BP270" s="2">
        <v>0</v>
      </c>
      <c r="BQ270" s="2">
        <v>0</v>
      </c>
      <c r="BR270" s="2">
        <v>0</v>
      </c>
      <c r="BS270" s="2">
        <v>0</v>
      </c>
      <c r="BT270" s="2">
        <v>0</v>
      </c>
      <c r="BU270" s="2">
        <v>0</v>
      </c>
      <c r="BV270" s="2">
        <v>0</v>
      </c>
      <c r="BW270" s="2">
        <v>0</v>
      </c>
      <c r="BX270" s="2">
        <v>0</v>
      </c>
      <c r="BY270" s="2">
        <v>0</v>
      </c>
      <c r="BZ270" s="3">
        <f t="shared" si="29"/>
        <v>0</v>
      </c>
      <c r="CA270" s="30">
        <f t="shared" si="30"/>
        <v>871</v>
      </c>
    </row>
    <row r="271" spans="1:79" s="4" customFormat="1" ht="12.95" customHeight="1" x14ac:dyDescent="0.2">
      <c r="A271" s="5" t="s">
        <v>24</v>
      </c>
      <c r="B271" s="9" t="s">
        <v>16</v>
      </c>
      <c r="C271" s="5" t="s">
        <v>979</v>
      </c>
      <c r="D271" s="8" t="s">
        <v>984</v>
      </c>
      <c r="E271" s="8" t="s">
        <v>979</v>
      </c>
      <c r="F271" s="8" t="s">
        <v>984</v>
      </c>
      <c r="G271" s="5" t="s">
        <v>23</v>
      </c>
      <c r="H271" s="11" t="s">
        <v>533</v>
      </c>
      <c r="I271" s="11"/>
      <c r="J271" s="6" t="s">
        <v>775</v>
      </c>
      <c r="K271" s="6" t="s">
        <v>776</v>
      </c>
      <c r="L271" s="6" t="s">
        <v>777</v>
      </c>
      <c r="M271" s="33"/>
      <c r="N271" s="7">
        <v>0</v>
      </c>
      <c r="O271" s="2">
        <v>0</v>
      </c>
      <c r="P271" s="2">
        <v>0</v>
      </c>
      <c r="Q271" s="2">
        <v>0</v>
      </c>
      <c r="R271" s="2">
        <v>0</v>
      </c>
      <c r="S271" s="2">
        <v>0</v>
      </c>
      <c r="T271" s="2">
        <v>0</v>
      </c>
      <c r="U271" s="2">
        <v>0</v>
      </c>
      <c r="V271" s="2">
        <v>0</v>
      </c>
      <c r="W271" s="2">
        <v>0</v>
      </c>
      <c r="X271" s="2">
        <v>0</v>
      </c>
      <c r="Y271" s="2">
        <v>0</v>
      </c>
      <c r="Z271" s="32">
        <f t="shared" si="25"/>
        <v>0</v>
      </c>
      <c r="AA271" s="2">
        <v>0</v>
      </c>
      <c r="AB271" s="2">
        <v>0</v>
      </c>
      <c r="AC271" s="2">
        <v>0</v>
      </c>
      <c r="AD271" s="2">
        <v>0</v>
      </c>
      <c r="AE271" s="2">
        <v>0</v>
      </c>
      <c r="AF271" s="2">
        <v>0</v>
      </c>
      <c r="AG271" s="2">
        <v>0</v>
      </c>
      <c r="AH271" s="2">
        <v>0</v>
      </c>
      <c r="AI271" s="2">
        <v>0</v>
      </c>
      <c r="AJ271" s="2">
        <v>0</v>
      </c>
      <c r="AK271" s="2">
        <v>0</v>
      </c>
      <c r="AL271" s="2">
        <v>0</v>
      </c>
      <c r="AM271" s="3">
        <f t="shared" si="26"/>
        <v>0</v>
      </c>
      <c r="AN271" s="2">
        <v>0</v>
      </c>
      <c r="AO271" s="2">
        <v>0</v>
      </c>
      <c r="AP271" s="2">
        <v>50</v>
      </c>
      <c r="AQ271" s="2">
        <v>0</v>
      </c>
      <c r="AR271" s="2">
        <v>0</v>
      </c>
      <c r="AS271" s="2">
        <v>0</v>
      </c>
      <c r="AT271" s="2">
        <v>50</v>
      </c>
      <c r="AU271" s="2">
        <v>0</v>
      </c>
      <c r="AV271" s="2">
        <v>0</v>
      </c>
      <c r="AW271" s="2">
        <v>0</v>
      </c>
      <c r="AX271" s="2">
        <v>100</v>
      </c>
      <c r="AY271" s="2">
        <v>0</v>
      </c>
      <c r="AZ271" s="3">
        <f t="shared" si="27"/>
        <v>200</v>
      </c>
      <c r="BA271" s="2">
        <v>0</v>
      </c>
      <c r="BB271" s="2">
        <v>0</v>
      </c>
      <c r="BC271" s="2">
        <v>100</v>
      </c>
      <c r="BD271" s="2">
        <v>0</v>
      </c>
      <c r="BE271" s="2">
        <v>0</v>
      </c>
      <c r="BF271" s="2">
        <v>0</v>
      </c>
      <c r="BG271" s="2">
        <v>200</v>
      </c>
      <c r="BH271" s="2">
        <v>0</v>
      </c>
      <c r="BI271" s="2">
        <v>0</v>
      </c>
      <c r="BJ271" s="2">
        <v>0</v>
      </c>
      <c r="BK271" s="2">
        <v>0</v>
      </c>
      <c r="BL271" s="2">
        <v>0</v>
      </c>
      <c r="BM271" s="3">
        <f t="shared" si="28"/>
        <v>300</v>
      </c>
      <c r="BN271" s="2">
        <v>0</v>
      </c>
      <c r="BO271" s="2">
        <v>0</v>
      </c>
      <c r="BP271" s="2">
        <v>25</v>
      </c>
      <c r="BQ271" s="2">
        <v>0</v>
      </c>
      <c r="BR271" s="2">
        <v>0</v>
      </c>
      <c r="BS271" s="2">
        <v>50</v>
      </c>
      <c r="BT271" s="2">
        <v>0</v>
      </c>
      <c r="BU271" s="2">
        <v>25</v>
      </c>
      <c r="BV271" s="2">
        <v>25</v>
      </c>
      <c r="BW271" s="2">
        <v>0</v>
      </c>
      <c r="BX271" s="2">
        <v>25</v>
      </c>
      <c r="BY271" s="2">
        <v>150</v>
      </c>
      <c r="BZ271" s="3">
        <f t="shared" si="29"/>
        <v>300</v>
      </c>
      <c r="CA271" s="30">
        <f t="shared" si="30"/>
        <v>800</v>
      </c>
    </row>
    <row r="272" spans="1:79" s="4" customFormat="1" ht="12.95" customHeight="1" x14ac:dyDescent="0.2">
      <c r="A272" s="5" t="s">
        <v>24</v>
      </c>
      <c r="B272" s="9" t="s">
        <v>16</v>
      </c>
      <c r="C272" s="5" t="s">
        <v>272</v>
      </c>
      <c r="D272" s="8" t="s">
        <v>987</v>
      </c>
      <c r="E272" s="8" t="s">
        <v>272</v>
      </c>
      <c r="F272" s="8" t="s">
        <v>987</v>
      </c>
      <c r="G272" s="5" t="s">
        <v>23</v>
      </c>
      <c r="H272" s="11" t="s">
        <v>533</v>
      </c>
      <c r="I272" s="11"/>
      <c r="J272" s="6" t="s">
        <v>926</v>
      </c>
      <c r="K272" s="6" t="s">
        <v>927</v>
      </c>
      <c r="L272" s="6" t="s">
        <v>928</v>
      </c>
      <c r="M272" s="33"/>
      <c r="N272" s="7">
        <v>0</v>
      </c>
      <c r="O272" s="2">
        <v>0</v>
      </c>
      <c r="P272" s="2">
        <v>0</v>
      </c>
      <c r="Q272" s="2">
        <v>0</v>
      </c>
      <c r="R272" s="2">
        <v>0</v>
      </c>
      <c r="S272" s="2">
        <v>0</v>
      </c>
      <c r="T272" s="2">
        <v>0</v>
      </c>
      <c r="U272" s="2">
        <v>0</v>
      </c>
      <c r="V272" s="2">
        <v>0</v>
      </c>
      <c r="W272" s="2">
        <v>0</v>
      </c>
      <c r="X272" s="2">
        <v>0</v>
      </c>
      <c r="Y272" s="2">
        <v>172</v>
      </c>
      <c r="Z272" s="32">
        <f t="shared" si="25"/>
        <v>172</v>
      </c>
      <c r="AA272" s="2">
        <v>0</v>
      </c>
      <c r="AB272" s="2">
        <v>0</v>
      </c>
      <c r="AC272" s="2">
        <v>0</v>
      </c>
      <c r="AD272" s="2">
        <v>0</v>
      </c>
      <c r="AE272" s="2">
        <v>0</v>
      </c>
      <c r="AF272" s="2">
        <v>0</v>
      </c>
      <c r="AG272" s="2">
        <v>0</v>
      </c>
      <c r="AH272" s="2">
        <v>0</v>
      </c>
      <c r="AI272" s="2">
        <v>0</v>
      </c>
      <c r="AJ272" s="2">
        <v>0</v>
      </c>
      <c r="AK272" s="2">
        <v>0</v>
      </c>
      <c r="AL272" s="2">
        <v>0</v>
      </c>
      <c r="AM272" s="3">
        <f t="shared" si="26"/>
        <v>0</v>
      </c>
      <c r="AN272" s="2">
        <v>0</v>
      </c>
      <c r="AO272" s="2">
        <v>0</v>
      </c>
      <c r="AP272" s="2">
        <v>296</v>
      </c>
      <c r="AQ272" s="2">
        <v>0</v>
      </c>
      <c r="AR272" s="2">
        <v>0</v>
      </c>
      <c r="AS272" s="2">
        <v>0</v>
      </c>
      <c r="AT272" s="2">
        <v>0</v>
      </c>
      <c r="AU272" s="2">
        <v>0</v>
      </c>
      <c r="AV272" s="2">
        <v>0</v>
      </c>
      <c r="AW272" s="2">
        <v>0</v>
      </c>
      <c r="AX272" s="2">
        <v>0</v>
      </c>
      <c r="AY272" s="2">
        <v>0</v>
      </c>
      <c r="AZ272" s="3">
        <f t="shared" si="27"/>
        <v>296</v>
      </c>
      <c r="BA272" s="2">
        <v>0</v>
      </c>
      <c r="BB272" s="2">
        <v>0</v>
      </c>
      <c r="BC272" s="2">
        <v>0</v>
      </c>
      <c r="BD272" s="2">
        <v>0</v>
      </c>
      <c r="BE272" s="2">
        <v>0</v>
      </c>
      <c r="BF272" s="2">
        <v>0</v>
      </c>
      <c r="BG272" s="2">
        <v>0</v>
      </c>
      <c r="BH272" s="2">
        <v>0</v>
      </c>
      <c r="BI272" s="2">
        <v>0</v>
      </c>
      <c r="BJ272" s="2">
        <v>0</v>
      </c>
      <c r="BK272" s="2">
        <v>0</v>
      </c>
      <c r="BL272" s="2">
        <v>0</v>
      </c>
      <c r="BM272" s="3">
        <f t="shared" si="28"/>
        <v>0</v>
      </c>
      <c r="BN272" s="2">
        <v>0</v>
      </c>
      <c r="BO272" s="2">
        <v>0</v>
      </c>
      <c r="BP272" s="2">
        <v>296</v>
      </c>
      <c r="BQ272" s="2">
        <v>0</v>
      </c>
      <c r="BR272" s="2">
        <v>0</v>
      </c>
      <c r="BS272" s="2">
        <v>0</v>
      </c>
      <c r="BT272" s="2">
        <v>0</v>
      </c>
      <c r="BU272" s="2">
        <v>0</v>
      </c>
      <c r="BV272" s="2">
        <v>0</v>
      </c>
      <c r="BW272" s="2">
        <v>0</v>
      </c>
      <c r="BX272" s="2">
        <v>0</v>
      </c>
      <c r="BY272" s="2">
        <v>0</v>
      </c>
      <c r="BZ272" s="3">
        <f t="shared" si="29"/>
        <v>296</v>
      </c>
      <c r="CA272" s="30">
        <f t="shared" si="30"/>
        <v>764</v>
      </c>
    </row>
    <row r="273" spans="1:79" s="4" customFormat="1" ht="12.95" customHeight="1" x14ac:dyDescent="0.2">
      <c r="A273" s="5" t="s">
        <v>24</v>
      </c>
      <c r="B273" s="9" t="s">
        <v>16</v>
      </c>
      <c r="C273" s="5" t="s">
        <v>979</v>
      </c>
      <c r="D273" s="8" t="s">
        <v>986</v>
      </c>
      <c r="E273" s="8" t="s">
        <v>979</v>
      </c>
      <c r="F273" s="8" t="s">
        <v>986</v>
      </c>
      <c r="G273" s="5" t="s">
        <v>23</v>
      </c>
      <c r="H273" s="11" t="s">
        <v>533</v>
      </c>
      <c r="I273" s="11"/>
      <c r="J273" s="6" t="s">
        <v>292</v>
      </c>
      <c r="K273" s="6" t="s">
        <v>293</v>
      </c>
      <c r="L273" s="6" t="s">
        <v>294</v>
      </c>
      <c r="M273" s="33"/>
      <c r="N273" s="7">
        <v>0</v>
      </c>
      <c r="O273" s="2"/>
      <c r="P273" s="2">
        <f>36+36</f>
        <v>72</v>
      </c>
      <c r="Q273" s="2">
        <v>50</v>
      </c>
      <c r="R273" s="2">
        <v>50</v>
      </c>
      <c r="S273" s="2">
        <v>50</v>
      </c>
      <c r="T273" s="2">
        <v>50</v>
      </c>
      <c r="U273" s="2">
        <v>50</v>
      </c>
      <c r="V273" s="2">
        <v>50</v>
      </c>
      <c r="W273" s="2">
        <v>50</v>
      </c>
      <c r="X273" s="2">
        <v>50</v>
      </c>
      <c r="Y273" s="2">
        <v>28</v>
      </c>
      <c r="Z273" s="32">
        <f t="shared" si="25"/>
        <v>500</v>
      </c>
      <c r="AA273" s="2">
        <v>0</v>
      </c>
      <c r="AB273" s="2">
        <v>0</v>
      </c>
      <c r="AC273" s="2">
        <v>0</v>
      </c>
      <c r="AD273" s="2">
        <v>0</v>
      </c>
      <c r="AE273" s="2">
        <v>0</v>
      </c>
      <c r="AF273" s="2">
        <v>0</v>
      </c>
      <c r="AG273" s="2">
        <v>150</v>
      </c>
      <c r="AH273" s="2">
        <v>100</v>
      </c>
      <c r="AI273" s="2">
        <v>0</v>
      </c>
      <c r="AJ273" s="2">
        <v>0</v>
      </c>
      <c r="AK273" s="2">
        <v>0</v>
      </c>
      <c r="AL273" s="2">
        <v>0</v>
      </c>
      <c r="AM273" s="3">
        <f t="shared" si="26"/>
        <v>250</v>
      </c>
      <c r="AN273" s="2">
        <v>0</v>
      </c>
      <c r="AO273" s="2">
        <v>0</v>
      </c>
      <c r="AP273" s="2">
        <v>0</v>
      </c>
      <c r="AQ273" s="2">
        <v>0</v>
      </c>
      <c r="AR273" s="2">
        <v>0</v>
      </c>
      <c r="AS273" s="2">
        <v>0</v>
      </c>
      <c r="AT273" s="2">
        <v>0</v>
      </c>
      <c r="AU273" s="2">
        <v>0</v>
      </c>
      <c r="AV273" s="2">
        <v>0</v>
      </c>
      <c r="AW273" s="2">
        <v>0</v>
      </c>
      <c r="AX273" s="2">
        <v>0</v>
      </c>
      <c r="AY273" s="2">
        <v>0</v>
      </c>
      <c r="AZ273" s="3">
        <f t="shared" si="27"/>
        <v>0</v>
      </c>
      <c r="BA273" s="2">
        <v>0</v>
      </c>
      <c r="BB273" s="2">
        <v>0</v>
      </c>
      <c r="BC273" s="2">
        <v>0</v>
      </c>
      <c r="BD273" s="2">
        <v>0</v>
      </c>
      <c r="BE273" s="2">
        <v>0</v>
      </c>
      <c r="BF273" s="2">
        <v>0</v>
      </c>
      <c r="BG273" s="2">
        <v>0</v>
      </c>
      <c r="BH273" s="2">
        <v>0</v>
      </c>
      <c r="BI273" s="2">
        <v>0</v>
      </c>
      <c r="BJ273" s="2">
        <v>0</v>
      </c>
      <c r="BK273" s="2">
        <v>0</v>
      </c>
      <c r="BL273" s="2">
        <v>0</v>
      </c>
      <c r="BM273" s="3">
        <f t="shared" si="28"/>
        <v>0</v>
      </c>
      <c r="BN273" s="2">
        <v>0</v>
      </c>
      <c r="BO273" s="2">
        <v>0</v>
      </c>
      <c r="BP273" s="2">
        <v>0</v>
      </c>
      <c r="BQ273" s="2">
        <v>0</v>
      </c>
      <c r="BR273" s="2">
        <v>0</v>
      </c>
      <c r="BS273" s="2">
        <v>0</v>
      </c>
      <c r="BT273" s="2">
        <v>0</v>
      </c>
      <c r="BU273" s="2">
        <v>0</v>
      </c>
      <c r="BV273" s="2">
        <v>0</v>
      </c>
      <c r="BW273" s="2">
        <v>0</v>
      </c>
      <c r="BX273" s="2">
        <v>0</v>
      </c>
      <c r="BY273" s="2">
        <v>0</v>
      </c>
      <c r="BZ273" s="3">
        <f t="shared" si="29"/>
        <v>0</v>
      </c>
      <c r="CA273" s="30">
        <f t="shared" si="30"/>
        <v>750</v>
      </c>
    </row>
    <row r="274" spans="1:79" s="4" customFormat="1" ht="12.95" customHeight="1" x14ac:dyDescent="0.2">
      <c r="A274" s="5" t="s">
        <v>24</v>
      </c>
      <c r="B274" s="9" t="s">
        <v>16</v>
      </c>
      <c r="C274" s="5" t="s">
        <v>979</v>
      </c>
      <c r="D274" s="8" t="s">
        <v>984</v>
      </c>
      <c r="E274" s="8" t="s">
        <v>979</v>
      </c>
      <c r="F274" s="8" t="s">
        <v>984</v>
      </c>
      <c r="G274" s="5" t="s">
        <v>23</v>
      </c>
      <c r="H274" s="11" t="s">
        <v>760</v>
      </c>
      <c r="I274" s="11"/>
      <c r="J274" s="6" t="s">
        <v>339</v>
      </c>
      <c r="K274" s="6" t="s">
        <v>340</v>
      </c>
      <c r="L274" s="6" t="s">
        <v>341</v>
      </c>
      <c r="M274" s="33"/>
      <c r="N274" s="7">
        <v>0</v>
      </c>
      <c r="O274" s="2"/>
      <c r="P274" s="2">
        <f>107+100</f>
        <v>207</v>
      </c>
      <c r="Q274" s="2">
        <v>107</v>
      </c>
      <c r="R274" s="2">
        <v>200</v>
      </c>
      <c r="S274" s="2">
        <v>200</v>
      </c>
      <c r="T274" s="2" t="s">
        <v>467</v>
      </c>
      <c r="U274" s="2" t="s">
        <v>467</v>
      </c>
      <c r="V274" s="2" t="s">
        <v>467</v>
      </c>
      <c r="W274" s="2" t="s">
        <v>467</v>
      </c>
      <c r="X274" s="2" t="s">
        <v>467</v>
      </c>
      <c r="Y274" s="2" t="s">
        <v>467</v>
      </c>
      <c r="Z274" s="32">
        <f t="shared" si="25"/>
        <v>714</v>
      </c>
      <c r="AA274" s="2">
        <v>0</v>
      </c>
      <c r="AB274" s="2">
        <v>0</v>
      </c>
      <c r="AC274" s="2">
        <v>0</v>
      </c>
      <c r="AD274" s="2">
        <v>0</v>
      </c>
      <c r="AE274" s="2">
        <v>0</v>
      </c>
      <c r="AF274" s="2">
        <v>0</v>
      </c>
      <c r="AG274" s="2">
        <v>0</v>
      </c>
      <c r="AH274" s="2">
        <v>0</v>
      </c>
      <c r="AI274" s="2">
        <v>0</v>
      </c>
      <c r="AJ274" s="2">
        <v>0</v>
      </c>
      <c r="AK274" s="2">
        <v>0</v>
      </c>
      <c r="AL274" s="2">
        <v>0</v>
      </c>
      <c r="AM274" s="3">
        <f t="shared" si="26"/>
        <v>0</v>
      </c>
      <c r="AN274" s="2">
        <v>0</v>
      </c>
      <c r="AO274" s="2">
        <v>0</v>
      </c>
      <c r="AP274" s="2">
        <v>0</v>
      </c>
      <c r="AQ274" s="2">
        <v>0</v>
      </c>
      <c r="AR274" s="2">
        <v>0</v>
      </c>
      <c r="AS274" s="2">
        <v>0</v>
      </c>
      <c r="AT274" s="2">
        <v>0</v>
      </c>
      <c r="AU274" s="2">
        <v>0</v>
      </c>
      <c r="AV274" s="2">
        <v>0</v>
      </c>
      <c r="AW274" s="2">
        <v>0</v>
      </c>
      <c r="AX274" s="2">
        <v>0</v>
      </c>
      <c r="AY274" s="2">
        <v>0</v>
      </c>
      <c r="AZ274" s="3">
        <f t="shared" si="27"/>
        <v>0</v>
      </c>
      <c r="BA274" s="2">
        <v>0</v>
      </c>
      <c r="BB274" s="2">
        <v>0</v>
      </c>
      <c r="BC274" s="2">
        <v>0</v>
      </c>
      <c r="BD274" s="2">
        <v>0</v>
      </c>
      <c r="BE274" s="2">
        <v>0</v>
      </c>
      <c r="BF274" s="2">
        <v>0</v>
      </c>
      <c r="BG274" s="2">
        <v>0</v>
      </c>
      <c r="BH274" s="2">
        <v>0</v>
      </c>
      <c r="BI274" s="2">
        <v>0</v>
      </c>
      <c r="BJ274" s="2">
        <v>0</v>
      </c>
      <c r="BK274" s="2">
        <v>0</v>
      </c>
      <c r="BL274" s="2">
        <v>0</v>
      </c>
      <c r="BM274" s="3">
        <f t="shared" si="28"/>
        <v>0</v>
      </c>
      <c r="BN274" s="2">
        <v>0</v>
      </c>
      <c r="BO274" s="2">
        <v>0</v>
      </c>
      <c r="BP274" s="2">
        <v>0</v>
      </c>
      <c r="BQ274" s="2">
        <v>0</v>
      </c>
      <c r="BR274" s="2">
        <v>0</v>
      </c>
      <c r="BS274" s="2">
        <v>0</v>
      </c>
      <c r="BT274" s="2">
        <v>0</v>
      </c>
      <c r="BU274" s="2">
        <v>0</v>
      </c>
      <c r="BV274" s="2">
        <v>0</v>
      </c>
      <c r="BW274" s="2">
        <v>0</v>
      </c>
      <c r="BX274" s="2">
        <v>0</v>
      </c>
      <c r="BY274" s="2">
        <v>0</v>
      </c>
      <c r="BZ274" s="3">
        <f t="shared" si="29"/>
        <v>0</v>
      </c>
      <c r="CA274" s="30">
        <f t="shared" si="30"/>
        <v>714</v>
      </c>
    </row>
    <row r="275" spans="1:79" s="4" customFormat="1" ht="12.95" customHeight="1" x14ac:dyDescent="0.2">
      <c r="A275" s="5" t="s">
        <v>24</v>
      </c>
      <c r="B275" s="9" t="s">
        <v>16</v>
      </c>
      <c r="C275" s="5" t="s">
        <v>979</v>
      </c>
      <c r="D275" s="8" t="s">
        <v>984</v>
      </c>
      <c r="E275" s="8" t="s">
        <v>979</v>
      </c>
      <c r="F275" s="8" t="s">
        <v>984</v>
      </c>
      <c r="G275" s="5" t="s">
        <v>23</v>
      </c>
      <c r="H275" s="11" t="s">
        <v>1047</v>
      </c>
      <c r="I275" s="11"/>
      <c r="J275" s="6" t="s">
        <v>1048</v>
      </c>
      <c r="K275" s="6" t="s">
        <v>754</v>
      </c>
      <c r="L275" s="6" t="s">
        <v>1049</v>
      </c>
      <c r="M275" s="33"/>
      <c r="N275" s="7">
        <v>0</v>
      </c>
      <c r="O275" s="2">
        <v>0</v>
      </c>
      <c r="P275" s="2">
        <v>54</v>
      </c>
      <c r="Q275" s="2">
        <v>0</v>
      </c>
      <c r="R275" s="2">
        <v>0</v>
      </c>
      <c r="S275" s="2">
        <v>54</v>
      </c>
      <c r="T275" s="2">
        <v>0</v>
      </c>
      <c r="U275" s="2">
        <v>0</v>
      </c>
      <c r="V275" s="2">
        <v>54</v>
      </c>
      <c r="W275" s="2">
        <v>0</v>
      </c>
      <c r="X275" s="2">
        <v>0</v>
      </c>
      <c r="Y275" s="2">
        <v>54</v>
      </c>
      <c r="Z275" s="32">
        <f t="shared" si="25"/>
        <v>216</v>
      </c>
      <c r="AA275" s="2">
        <v>0</v>
      </c>
      <c r="AB275" s="2">
        <v>0</v>
      </c>
      <c r="AC275" s="2">
        <v>36</v>
      </c>
      <c r="AD275" s="2">
        <v>0</v>
      </c>
      <c r="AE275" s="2">
        <v>0</v>
      </c>
      <c r="AF275" s="2">
        <v>36</v>
      </c>
      <c r="AG275" s="2">
        <v>0</v>
      </c>
      <c r="AH275" s="2">
        <v>0</v>
      </c>
      <c r="AI275" s="2">
        <v>36</v>
      </c>
      <c r="AJ275" s="2">
        <v>0</v>
      </c>
      <c r="AK275" s="2">
        <v>0</v>
      </c>
      <c r="AL275" s="2">
        <v>36</v>
      </c>
      <c r="AM275" s="3">
        <f t="shared" si="26"/>
        <v>144</v>
      </c>
      <c r="AN275" s="2">
        <v>0</v>
      </c>
      <c r="AO275" s="2">
        <v>8</v>
      </c>
      <c r="AP275" s="2">
        <v>10</v>
      </c>
      <c r="AQ275" s="2">
        <v>10</v>
      </c>
      <c r="AR275" s="2">
        <v>10</v>
      </c>
      <c r="AS275" s="2">
        <v>10</v>
      </c>
      <c r="AT275" s="2">
        <v>10</v>
      </c>
      <c r="AU275" s="2">
        <v>10</v>
      </c>
      <c r="AV275" s="2">
        <v>10</v>
      </c>
      <c r="AW275" s="2">
        <v>10</v>
      </c>
      <c r="AX275" s="2">
        <v>10</v>
      </c>
      <c r="AY275" s="2">
        <v>10</v>
      </c>
      <c r="AZ275" s="3">
        <f t="shared" si="27"/>
        <v>108</v>
      </c>
      <c r="BA275" s="2">
        <v>0</v>
      </c>
      <c r="BB275" s="2">
        <v>0</v>
      </c>
      <c r="BC275" s="2">
        <v>10</v>
      </c>
      <c r="BD275" s="2">
        <v>10</v>
      </c>
      <c r="BE275" s="2">
        <v>10</v>
      </c>
      <c r="BF275" s="2">
        <v>10</v>
      </c>
      <c r="BG275" s="2">
        <v>10</v>
      </c>
      <c r="BH275" s="2">
        <v>10</v>
      </c>
      <c r="BI275" s="2">
        <v>10</v>
      </c>
      <c r="BJ275" s="2">
        <v>10</v>
      </c>
      <c r="BK275" s="2">
        <v>10</v>
      </c>
      <c r="BL275" s="2">
        <v>10</v>
      </c>
      <c r="BM275" s="3">
        <f t="shared" si="28"/>
        <v>100</v>
      </c>
      <c r="BN275" s="2">
        <v>0</v>
      </c>
      <c r="BO275" s="2">
        <v>0</v>
      </c>
      <c r="BP275" s="2">
        <v>10</v>
      </c>
      <c r="BQ275" s="2">
        <v>10</v>
      </c>
      <c r="BR275" s="2">
        <v>10</v>
      </c>
      <c r="BS275" s="2">
        <v>10</v>
      </c>
      <c r="BT275" s="2">
        <v>10</v>
      </c>
      <c r="BU275" s="2">
        <v>10</v>
      </c>
      <c r="BV275" s="2">
        <v>10</v>
      </c>
      <c r="BW275" s="2">
        <v>10</v>
      </c>
      <c r="BX275" s="2">
        <v>10</v>
      </c>
      <c r="BY275" s="2">
        <v>10</v>
      </c>
      <c r="BZ275" s="3">
        <f t="shared" si="29"/>
        <v>100</v>
      </c>
      <c r="CA275" s="30">
        <f t="shared" si="30"/>
        <v>668</v>
      </c>
    </row>
    <row r="276" spans="1:79" s="4" customFormat="1" ht="12.95" customHeight="1" x14ac:dyDescent="0.2">
      <c r="A276" s="5" t="s">
        <v>24</v>
      </c>
      <c r="B276" s="9" t="s">
        <v>16</v>
      </c>
      <c r="C276" s="5" t="s">
        <v>978</v>
      </c>
      <c r="D276" s="8" t="s">
        <v>983</v>
      </c>
      <c r="E276" s="8" t="s">
        <v>978</v>
      </c>
      <c r="F276" s="8" t="s">
        <v>983</v>
      </c>
      <c r="G276" s="5" t="s">
        <v>23</v>
      </c>
      <c r="H276" s="11" t="s">
        <v>533</v>
      </c>
      <c r="I276" s="11"/>
      <c r="J276" s="6" t="s">
        <v>692</v>
      </c>
      <c r="K276" s="6" t="s">
        <v>692</v>
      </c>
      <c r="L276" s="6" t="s">
        <v>26</v>
      </c>
      <c r="M276" s="33"/>
      <c r="N276" s="7">
        <v>0</v>
      </c>
      <c r="O276" s="2">
        <v>0</v>
      </c>
      <c r="P276" s="2">
        <v>0</v>
      </c>
      <c r="Q276" s="2">
        <v>0</v>
      </c>
      <c r="R276" s="2">
        <v>0</v>
      </c>
      <c r="S276" s="2">
        <v>0</v>
      </c>
      <c r="T276" s="2">
        <v>0</v>
      </c>
      <c r="U276" s="2">
        <v>0</v>
      </c>
      <c r="V276" s="2">
        <v>0</v>
      </c>
      <c r="W276" s="2">
        <v>0</v>
      </c>
      <c r="X276" s="2">
        <v>0</v>
      </c>
      <c r="Y276" s="2">
        <v>0</v>
      </c>
      <c r="Z276" s="32">
        <f t="shared" si="25"/>
        <v>0</v>
      </c>
      <c r="AA276" s="2">
        <v>0</v>
      </c>
      <c r="AB276" s="2">
        <v>0</v>
      </c>
      <c r="AC276" s="2">
        <v>0</v>
      </c>
      <c r="AD276" s="2">
        <v>0</v>
      </c>
      <c r="AE276" s="2">
        <v>0</v>
      </c>
      <c r="AF276" s="2">
        <v>0</v>
      </c>
      <c r="AG276" s="2">
        <v>0</v>
      </c>
      <c r="AH276" s="2">
        <v>0</v>
      </c>
      <c r="AI276" s="2">
        <v>0</v>
      </c>
      <c r="AJ276" s="2">
        <v>0</v>
      </c>
      <c r="AK276" s="2">
        <v>0</v>
      </c>
      <c r="AL276" s="2">
        <v>650</v>
      </c>
      <c r="AM276" s="3">
        <f t="shared" si="26"/>
        <v>650</v>
      </c>
      <c r="AN276" s="2">
        <v>0</v>
      </c>
      <c r="AO276" s="2">
        <v>0</v>
      </c>
      <c r="AP276" s="2">
        <v>0</v>
      </c>
      <c r="AQ276" s="2">
        <v>0</v>
      </c>
      <c r="AR276" s="2">
        <v>0</v>
      </c>
      <c r="AS276" s="2">
        <v>0</v>
      </c>
      <c r="AT276" s="2">
        <v>0</v>
      </c>
      <c r="AU276" s="2">
        <v>0</v>
      </c>
      <c r="AV276" s="2">
        <v>0</v>
      </c>
      <c r="AW276" s="2">
        <v>0</v>
      </c>
      <c r="AX276" s="2">
        <v>0</v>
      </c>
      <c r="AY276" s="2">
        <v>0</v>
      </c>
      <c r="AZ276" s="3">
        <f t="shared" si="27"/>
        <v>0</v>
      </c>
      <c r="BA276" s="2">
        <v>0</v>
      </c>
      <c r="BB276" s="2">
        <v>0</v>
      </c>
      <c r="BC276" s="2">
        <v>0</v>
      </c>
      <c r="BD276" s="2">
        <v>0</v>
      </c>
      <c r="BE276" s="2">
        <v>0</v>
      </c>
      <c r="BF276" s="2">
        <v>0</v>
      </c>
      <c r="BG276" s="2">
        <v>0</v>
      </c>
      <c r="BH276" s="2">
        <v>0</v>
      </c>
      <c r="BI276" s="2">
        <v>0</v>
      </c>
      <c r="BJ276" s="2">
        <v>0</v>
      </c>
      <c r="BK276" s="2">
        <v>0</v>
      </c>
      <c r="BL276" s="2">
        <v>0</v>
      </c>
      <c r="BM276" s="3">
        <f t="shared" si="28"/>
        <v>0</v>
      </c>
      <c r="BN276" s="2">
        <v>0</v>
      </c>
      <c r="BO276" s="2">
        <v>0</v>
      </c>
      <c r="BP276" s="2">
        <v>0</v>
      </c>
      <c r="BQ276" s="2">
        <v>0</v>
      </c>
      <c r="BR276" s="2">
        <v>0</v>
      </c>
      <c r="BS276" s="2">
        <v>0</v>
      </c>
      <c r="BT276" s="2">
        <v>0</v>
      </c>
      <c r="BU276" s="2">
        <v>0</v>
      </c>
      <c r="BV276" s="2">
        <v>0</v>
      </c>
      <c r="BW276" s="2">
        <v>0</v>
      </c>
      <c r="BX276" s="2">
        <v>0</v>
      </c>
      <c r="BY276" s="2">
        <v>0</v>
      </c>
      <c r="BZ276" s="3">
        <f t="shared" si="29"/>
        <v>0</v>
      </c>
      <c r="CA276" s="30">
        <f t="shared" si="30"/>
        <v>650</v>
      </c>
    </row>
    <row r="277" spans="1:79" s="4" customFormat="1" ht="12.95" customHeight="1" x14ac:dyDescent="0.2">
      <c r="A277" s="5" t="s">
        <v>24</v>
      </c>
      <c r="B277" s="9" t="s">
        <v>16</v>
      </c>
      <c r="C277" s="5" t="s">
        <v>978</v>
      </c>
      <c r="D277" s="8" t="s">
        <v>1034</v>
      </c>
      <c r="E277" s="8" t="s">
        <v>978</v>
      </c>
      <c r="F277" s="8" t="s">
        <v>1034</v>
      </c>
      <c r="G277" s="5" t="s">
        <v>23</v>
      </c>
      <c r="H277" s="11" t="s">
        <v>533</v>
      </c>
      <c r="I277" s="11"/>
      <c r="J277" s="6" t="s">
        <v>331</v>
      </c>
      <c r="K277" s="6" t="s">
        <v>332</v>
      </c>
      <c r="L277" s="6" t="s">
        <v>26</v>
      </c>
      <c r="M277" s="33"/>
      <c r="N277" s="7">
        <v>0</v>
      </c>
      <c r="O277" s="2">
        <v>0</v>
      </c>
      <c r="P277" s="2">
        <v>0</v>
      </c>
      <c r="Q277" s="2">
        <v>0</v>
      </c>
      <c r="R277" s="2">
        <v>0</v>
      </c>
      <c r="S277" s="2">
        <v>0</v>
      </c>
      <c r="T277" s="2">
        <v>0</v>
      </c>
      <c r="U277" s="2">
        <v>0</v>
      </c>
      <c r="V277" s="2">
        <v>0</v>
      </c>
      <c r="W277" s="2">
        <v>0</v>
      </c>
      <c r="X277" s="2">
        <v>0</v>
      </c>
      <c r="Y277" s="2">
        <v>0</v>
      </c>
      <c r="Z277" s="32">
        <f t="shared" si="25"/>
        <v>0</v>
      </c>
      <c r="AA277" s="2">
        <v>0</v>
      </c>
      <c r="AB277" s="2">
        <v>0</v>
      </c>
      <c r="AC277" s="2">
        <v>0</v>
      </c>
      <c r="AD277" s="2">
        <v>0</v>
      </c>
      <c r="AE277" s="2">
        <v>0</v>
      </c>
      <c r="AF277" s="2">
        <v>0</v>
      </c>
      <c r="AG277" s="2">
        <v>0</v>
      </c>
      <c r="AH277" s="2">
        <v>0</v>
      </c>
      <c r="AI277" s="2">
        <v>0</v>
      </c>
      <c r="AJ277" s="2">
        <v>0</v>
      </c>
      <c r="AK277" s="2">
        <v>0</v>
      </c>
      <c r="AL277" s="2">
        <v>650</v>
      </c>
      <c r="AM277" s="3">
        <f t="shared" si="26"/>
        <v>650</v>
      </c>
      <c r="AN277" s="2">
        <v>0</v>
      </c>
      <c r="AO277" s="2">
        <v>0</v>
      </c>
      <c r="AP277" s="2">
        <v>0</v>
      </c>
      <c r="AQ277" s="2">
        <v>0</v>
      </c>
      <c r="AR277" s="2">
        <v>0</v>
      </c>
      <c r="AS277" s="2">
        <v>0</v>
      </c>
      <c r="AT277" s="2">
        <v>0</v>
      </c>
      <c r="AU277" s="2">
        <v>0</v>
      </c>
      <c r="AV277" s="2">
        <v>0</v>
      </c>
      <c r="AW277" s="2">
        <v>0</v>
      </c>
      <c r="AX277" s="2">
        <v>0</v>
      </c>
      <c r="AY277" s="2">
        <v>0</v>
      </c>
      <c r="AZ277" s="3">
        <f t="shared" si="27"/>
        <v>0</v>
      </c>
      <c r="BA277" s="2">
        <v>0</v>
      </c>
      <c r="BB277" s="2">
        <v>0</v>
      </c>
      <c r="BC277" s="2">
        <v>0</v>
      </c>
      <c r="BD277" s="2">
        <v>0</v>
      </c>
      <c r="BE277" s="2">
        <v>0</v>
      </c>
      <c r="BF277" s="2">
        <v>0</v>
      </c>
      <c r="BG277" s="2">
        <v>0</v>
      </c>
      <c r="BH277" s="2">
        <v>0</v>
      </c>
      <c r="BI277" s="2">
        <v>0</v>
      </c>
      <c r="BJ277" s="2">
        <v>0</v>
      </c>
      <c r="BK277" s="2">
        <v>0</v>
      </c>
      <c r="BL277" s="2">
        <v>0</v>
      </c>
      <c r="BM277" s="3">
        <f t="shared" si="28"/>
        <v>0</v>
      </c>
      <c r="BN277" s="2">
        <v>0</v>
      </c>
      <c r="BO277" s="2">
        <v>0</v>
      </c>
      <c r="BP277" s="2">
        <v>0</v>
      </c>
      <c r="BQ277" s="2">
        <v>0</v>
      </c>
      <c r="BR277" s="2">
        <v>0</v>
      </c>
      <c r="BS277" s="2">
        <v>0</v>
      </c>
      <c r="BT277" s="2">
        <v>0</v>
      </c>
      <c r="BU277" s="2">
        <v>0</v>
      </c>
      <c r="BV277" s="2">
        <v>0</v>
      </c>
      <c r="BW277" s="2">
        <v>0</v>
      </c>
      <c r="BX277" s="2">
        <v>0</v>
      </c>
      <c r="BY277" s="2">
        <v>0</v>
      </c>
      <c r="BZ277" s="3">
        <f t="shared" si="29"/>
        <v>0</v>
      </c>
      <c r="CA277" s="30">
        <f t="shared" si="30"/>
        <v>650</v>
      </c>
    </row>
    <row r="278" spans="1:79" s="4" customFormat="1" ht="12.95" customHeight="1" x14ac:dyDescent="0.2">
      <c r="A278" s="5" t="s">
        <v>24</v>
      </c>
      <c r="B278" s="9" t="s">
        <v>16</v>
      </c>
      <c r="C278" s="5" t="s">
        <v>979</v>
      </c>
      <c r="D278" s="8" t="s">
        <v>984</v>
      </c>
      <c r="E278" s="8" t="s">
        <v>979</v>
      </c>
      <c r="F278" s="8" t="s">
        <v>984</v>
      </c>
      <c r="G278" s="5" t="s">
        <v>23</v>
      </c>
      <c r="H278" s="11" t="s">
        <v>930</v>
      </c>
      <c r="I278" s="11"/>
      <c r="J278" s="6" t="s">
        <v>931</v>
      </c>
      <c r="K278" s="6" t="s">
        <v>932</v>
      </c>
      <c r="L278" s="6" t="s">
        <v>933</v>
      </c>
      <c r="M278" s="33"/>
      <c r="N278" s="7">
        <v>0</v>
      </c>
      <c r="O278" s="2"/>
      <c r="P278" s="2">
        <f>200+400</f>
        <v>600</v>
      </c>
      <c r="Q278" s="2">
        <v>0</v>
      </c>
      <c r="R278" s="2">
        <v>0</v>
      </c>
      <c r="S278" s="2">
        <v>0</v>
      </c>
      <c r="T278" s="2">
        <v>0</v>
      </c>
      <c r="U278" s="2">
        <v>0</v>
      </c>
      <c r="V278" s="2">
        <v>0</v>
      </c>
      <c r="W278" s="2">
        <v>0</v>
      </c>
      <c r="X278" s="2">
        <v>0</v>
      </c>
      <c r="Y278" s="2">
        <v>0</v>
      </c>
      <c r="Z278" s="32">
        <f t="shared" si="25"/>
        <v>600</v>
      </c>
      <c r="AA278" s="2">
        <v>0</v>
      </c>
      <c r="AB278" s="2">
        <v>0</v>
      </c>
      <c r="AC278" s="2">
        <v>0</v>
      </c>
      <c r="AD278" s="2">
        <v>0</v>
      </c>
      <c r="AE278" s="2">
        <v>0</v>
      </c>
      <c r="AF278" s="2">
        <v>0</v>
      </c>
      <c r="AG278" s="2">
        <v>0</v>
      </c>
      <c r="AH278" s="2">
        <v>0</v>
      </c>
      <c r="AI278" s="2">
        <v>0</v>
      </c>
      <c r="AJ278" s="2">
        <v>0</v>
      </c>
      <c r="AK278" s="2">
        <v>0</v>
      </c>
      <c r="AL278" s="2">
        <v>0</v>
      </c>
      <c r="AM278" s="3">
        <f t="shared" si="26"/>
        <v>0</v>
      </c>
      <c r="AN278" s="2">
        <v>0</v>
      </c>
      <c r="AO278" s="2">
        <v>0</v>
      </c>
      <c r="AP278" s="2">
        <v>0</v>
      </c>
      <c r="AQ278" s="2">
        <v>0</v>
      </c>
      <c r="AR278" s="2">
        <v>0</v>
      </c>
      <c r="AS278" s="2">
        <v>0</v>
      </c>
      <c r="AT278" s="2">
        <v>0</v>
      </c>
      <c r="AU278" s="2">
        <v>0</v>
      </c>
      <c r="AV278" s="2">
        <v>0</v>
      </c>
      <c r="AW278" s="2">
        <v>0</v>
      </c>
      <c r="AX278" s="2">
        <v>0</v>
      </c>
      <c r="AY278" s="2">
        <v>0</v>
      </c>
      <c r="AZ278" s="3">
        <f t="shared" si="27"/>
        <v>0</v>
      </c>
      <c r="BA278" s="2">
        <v>0</v>
      </c>
      <c r="BB278" s="2">
        <v>0</v>
      </c>
      <c r="BC278" s="2">
        <v>0</v>
      </c>
      <c r="BD278" s="2">
        <v>0</v>
      </c>
      <c r="BE278" s="2">
        <v>0</v>
      </c>
      <c r="BF278" s="2">
        <v>0</v>
      </c>
      <c r="BG278" s="2">
        <v>0</v>
      </c>
      <c r="BH278" s="2">
        <v>0</v>
      </c>
      <c r="BI278" s="2">
        <v>0</v>
      </c>
      <c r="BJ278" s="2">
        <v>0</v>
      </c>
      <c r="BK278" s="2">
        <v>0</v>
      </c>
      <c r="BL278" s="2">
        <v>0</v>
      </c>
      <c r="BM278" s="3">
        <f t="shared" si="28"/>
        <v>0</v>
      </c>
      <c r="BN278" s="2">
        <v>0</v>
      </c>
      <c r="BO278" s="2">
        <v>0</v>
      </c>
      <c r="BP278" s="2">
        <v>0</v>
      </c>
      <c r="BQ278" s="2">
        <v>0</v>
      </c>
      <c r="BR278" s="2">
        <v>0</v>
      </c>
      <c r="BS278" s="2">
        <v>0</v>
      </c>
      <c r="BT278" s="2">
        <v>0</v>
      </c>
      <c r="BU278" s="2">
        <v>0</v>
      </c>
      <c r="BV278" s="2">
        <v>0</v>
      </c>
      <c r="BW278" s="2">
        <v>0</v>
      </c>
      <c r="BX278" s="2">
        <v>0</v>
      </c>
      <c r="BY278" s="2">
        <v>0</v>
      </c>
      <c r="BZ278" s="3">
        <f t="shared" si="29"/>
        <v>0</v>
      </c>
      <c r="CA278" s="30">
        <f t="shared" si="30"/>
        <v>600</v>
      </c>
    </row>
    <row r="279" spans="1:79" s="4" customFormat="1" ht="12.95" customHeight="1" x14ac:dyDescent="0.2">
      <c r="A279" s="5" t="s">
        <v>24</v>
      </c>
      <c r="B279" s="9" t="s">
        <v>16</v>
      </c>
      <c r="C279" s="5" t="s">
        <v>979</v>
      </c>
      <c r="D279" s="8" t="s">
        <v>984</v>
      </c>
      <c r="E279" s="8" t="s">
        <v>979</v>
      </c>
      <c r="F279" s="8" t="s">
        <v>984</v>
      </c>
      <c r="G279" s="5" t="s">
        <v>23</v>
      </c>
      <c r="H279" s="11" t="s">
        <v>533</v>
      </c>
      <c r="I279" s="11"/>
      <c r="J279" s="6" t="s">
        <v>337</v>
      </c>
      <c r="K279" s="6" t="s">
        <v>338</v>
      </c>
      <c r="L279" s="6" t="s">
        <v>759</v>
      </c>
      <c r="M279" s="33"/>
      <c r="N279" s="7">
        <v>0</v>
      </c>
      <c r="O279" s="2">
        <v>0</v>
      </c>
      <c r="P279" s="2">
        <v>0</v>
      </c>
      <c r="Q279" s="2">
        <v>0</v>
      </c>
      <c r="R279" s="2">
        <v>0</v>
      </c>
      <c r="S279" s="2">
        <v>0</v>
      </c>
      <c r="T279" s="2">
        <v>0</v>
      </c>
      <c r="U279" s="2">
        <v>0</v>
      </c>
      <c r="V279" s="2">
        <v>0</v>
      </c>
      <c r="W279" s="2">
        <v>0</v>
      </c>
      <c r="X279" s="2">
        <v>0</v>
      </c>
      <c r="Y279" s="2">
        <v>0</v>
      </c>
      <c r="Z279" s="32">
        <f t="shared" si="25"/>
        <v>0</v>
      </c>
      <c r="AA279" s="2">
        <v>0</v>
      </c>
      <c r="AB279" s="2">
        <v>0</v>
      </c>
      <c r="AC279" s="2">
        <v>0</v>
      </c>
      <c r="AD279" s="2">
        <v>0</v>
      </c>
      <c r="AE279" s="2">
        <v>0</v>
      </c>
      <c r="AF279" s="2">
        <v>0</v>
      </c>
      <c r="AG279" s="2">
        <v>0</v>
      </c>
      <c r="AH279" s="2">
        <v>0</v>
      </c>
      <c r="AI279" s="2">
        <v>0</v>
      </c>
      <c r="AJ279" s="2">
        <v>0</v>
      </c>
      <c r="AK279" s="2">
        <v>300</v>
      </c>
      <c r="AL279" s="2">
        <v>0</v>
      </c>
      <c r="AM279" s="3">
        <f t="shared" si="26"/>
        <v>300</v>
      </c>
      <c r="AN279" s="2">
        <v>0</v>
      </c>
      <c r="AO279" s="2">
        <v>0</v>
      </c>
      <c r="AP279" s="2">
        <v>0</v>
      </c>
      <c r="AQ279" s="2">
        <v>0</v>
      </c>
      <c r="AR279" s="2">
        <v>0</v>
      </c>
      <c r="AS279" s="2">
        <v>0</v>
      </c>
      <c r="AT279" s="2">
        <v>0</v>
      </c>
      <c r="AU279" s="2">
        <v>0</v>
      </c>
      <c r="AV279" s="2">
        <v>0</v>
      </c>
      <c r="AW279" s="2">
        <v>0</v>
      </c>
      <c r="AX279" s="2">
        <v>0</v>
      </c>
      <c r="AY279" s="2">
        <v>0</v>
      </c>
      <c r="AZ279" s="3">
        <f t="shared" si="27"/>
        <v>0</v>
      </c>
      <c r="BA279" s="2">
        <v>0</v>
      </c>
      <c r="BB279" s="2">
        <v>0</v>
      </c>
      <c r="BC279" s="2">
        <v>0</v>
      </c>
      <c r="BD279" s="2">
        <v>0</v>
      </c>
      <c r="BE279" s="2">
        <v>0</v>
      </c>
      <c r="BF279" s="2">
        <v>0</v>
      </c>
      <c r="BG279" s="2">
        <v>0</v>
      </c>
      <c r="BH279" s="2">
        <v>0</v>
      </c>
      <c r="BI279" s="2">
        <v>0</v>
      </c>
      <c r="BJ279" s="2">
        <v>0</v>
      </c>
      <c r="BK279" s="2">
        <v>0</v>
      </c>
      <c r="BL279" s="2">
        <v>0</v>
      </c>
      <c r="BM279" s="3">
        <f t="shared" si="28"/>
        <v>0</v>
      </c>
      <c r="BN279" s="2">
        <v>0</v>
      </c>
      <c r="BO279" s="2">
        <v>0</v>
      </c>
      <c r="BP279" s="2">
        <v>0</v>
      </c>
      <c r="BQ279" s="2">
        <v>0</v>
      </c>
      <c r="BR279" s="2">
        <v>0</v>
      </c>
      <c r="BS279" s="2">
        <v>0</v>
      </c>
      <c r="BT279" s="2">
        <v>0</v>
      </c>
      <c r="BU279" s="2">
        <v>0</v>
      </c>
      <c r="BV279" s="2">
        <v>0</v>
      </c>
      <c r="BW279" s="2">
        <v>0</v>
      </c>
      <c r="BX279" s="2">
        <v>300</v>
      </c>
      <c r="BY279" s="2">
        <v>0</v>
      </c>
      <c r="BZ279" s="3">
        <f t="shared" si="29"/>
        <v>300</v>
      </c>
      <c r="CA279" s="30">
        <f t="shared" si="30"/>
        <v>600</v>
      </c>
    </row>
    <row r="280" spans="1:79" s="4" customFormat="1" ht="12.95" customHeight="1" x14ac:dyDescent="0.2">
      <c r="A280" s="5" t="s">
        <v>24</v>
      </c>
      <c r="B280" s="9" t="s">
        <v>16</v>
      </c>
      <c r="C280" s="5" t="s">
        <v>979</v>
      </c>
      <c r="D280" s="8" t="s">
        <v>984</v>
      </c>
      <c r="E280" s="8" t="s">
        <v>979</v>
      </c>
      <c r="F280" s="8" t="s">
        <v>984</v>
      </c>
      <c r="G280" s="5" t="s">
        <v>23</v>
      </c>
      <c r="H280" s="11" t="s">
        <v>533</v>
      </c>
      <c r="I280" s="11"/>
      <c r="J280" s="6" t="s">
        <v>382</v>
      </c>
      <c r="K280" s="6" t="s">
        <v>793</v>
      </c>
      <c r="L280" s="6" t="s">
        <v>794</v>
      </c>
      <c r="M280" s="33"/>
      <c r="N280" s="7">
        <v>0</v>
      </c>
      <c r="O280" s="2">
        <v>0</v>
      </c>
      <c r="P280" s="2">
        <v>0</v>
      </c>
      <c r="Q280" s="2">
        <v>0</v>
      </c>
      <c r="R280" s="2">
        <v>0</v>
      </c>
      <c r="S280" s="2">
        <v>0</v>
      </c>
      <c r="T280" s="2">
        <v>0</v>
      </c>
      <c r="U280" s="2">
        <v>0</v>
      </c>
      <c r="V280" s="2">
        <v>0</v>
      </c>
      <c r="W280" s="2">
        <v>0</v>
      </c>
      <c r="X280" s="2">
        <v>0</v>
      </c>
      <c r="Y280" s="2">
        <v>0</v>
      </c>
      <c r="Z280" s="32">
        <f t="shared" si="25"/>
        <v>0</v>
      </c>
      <c r="AA280" s="2">
        <v>0</v>
      </c>
      <c r="AB280" s="2">
        <v>0</v>
      </c>
      <c r="AC280" s="2">
        <v>0</v>
      </c>
      <c r="AD280" s="2">
        <v>0</v>
      </c>
      <c r="AE280" s="2">
        <v>0</v>
      </c>
      <c r="AF280" s="2">
        <v>0</v>
      </c>
      <c r="AG280" s="2">
        <v>0</v>
      </c>
      <c r="AH280" s="2">
        <v>0</v>
      </c>
      <c r="AI280" s="2">
        <v>150</v>
      </c>
      <c r="AJ280" s="2">
        <v>0</v>
      </c>
      <c r="AK280" s="2">
        <v>0</v>
      </c>
      <c r="AL280" s="2">
        <v>150</v>
      </c>
      <c r="AM280" s="3">
        <f t="shared" si="26"/>
        <v>300</v>
      </c>
      <c r="AN280" s="2">
        <v>0</v>
      </c>
      <c r="AO280" s="2">
        <v>0</v>
      </c>
      <c r="AP280" s="2">
        <v>0</v>
      </c>
      <c r="AQ280" s="2">
        <v>100</v>
      </c>
      <c r="AR280" s="2">
        <v>0</v>
      </c>
      <c r="AS280" s="2">
        <v>0</v>
      </c>
      <c r="AT280" s="2">
        <v>0</v>
      </c>
      <c r="AU280" s="2">
        <v>100</v>
      </c>
      <c r="AV280" s="2">
        <v>0</v>
      </c>
      <c r="AW280" s="2">
        <v>0</v>
      </c>
      <c r="AX280" s="2">
        <v>0</v>
      </c>
      <c r="AY280" s="2">
        <v>100</v>
      </c>
      <c r="AZ280" s="3">
        <f t="shared" si="27"/>
        <v>300</v>
      </c>
      <c r="BA280" s="2">
        <v>0</v>
      </c>
      <c r="BB280" s="2">
        <v>0</v>
      </c>
      <c r="BC280" s="2">
        <v>0</v>
      </c>
      <c r="BD280" s="2">
        <v>0</v>
      </c>
      <c r="BE280" s="2">
        <v>0</v>
      </c>
      <c r="BF280" s="2">
        <v>0</v>
      </c>
      <c r="BG280" s="2">
        <v>0</v>
      </c>
      <c r="BH280" s="2">
        <v>0</v>
      </c>
      <c r="BI280" s="2">
        <v>0</v>
      </c>
      <c r="BJ280" s="2">
        <v>0</v>
      </c>
      <c r="BK280" s="2">
        <v>0</v>
      </c>
      <c r="BL280" s="2">
        <v>0</v>
      </c>
      <c r="BM280" s="3">
        <f t="shared" si="28"/>
        <v>0</v>
      </c>
      <c r="BN280" s="2">
        <v>0</v>
      </c>
      <c r="BO280" s="2">
        <v>0</v>
      </c>
      <c r="BP280" s="2">
        <v>0</v>
      </c>
      <c r="BQ280" s="2">
        <v>0</v>
      </c>
      <c r="BR280" s="2">
        <v>0</v>
      </c>
      <c r="BS280" s="2">
        <v>0</v>
      </c>
      <c r="BT280" s="2">
        <v>0</v>
      </c>
      <c r="BU280" s="2">
        <v>0</v>
      </c>
      <c r="BV280" s="2">
        <v>0</v>
      </c>
      <c r="BW280" s="2">
        <v>0</v>
      </c>
      <c r="BX280" s="2">
        <v>0</v>
      </c>
      <c r="BY280" s="2">
        <v>0</v>
      </c>
      <c r="BZ280" s="3">
        <f t="shared" si="29"/>
        <v>0</v>
      </c>
      <c r="CA280" s="30">
        <f t="shared" si="30"/>
        <v>600</v>
      </c>
    </row>
    <row r="281" spans="1:79" s="4" customFormat="1" ht="12.95" customHeight="1" x14ac:dyDescent="0.2">
      <c r="A281" s="5" t="s">
        <v>24</v>
      </c>
      <c r="B281" s="9" t="s">
        <v>16</v>
      </c>
      <c r="C281" s="5" t="s">
        <v>979</v>
      </c>
      <c r="D281" s="8" t="s">
        <v>984</v>
      </c>
      <c r="E281" s="8" t="s">
        <v>979</v>
      </c>
      <c r="F281" s="8" t="s">
        <v>984</v>
      </c>
      <c r="G281" s="5" t="s">
        <v>23</v>
      </c>
      <c r="H281" s="11" t="s">
        <v>937</v>
      </c>
      <c r="I281" s="11"/>
      <c r="J281" s="6" t="s">
        <v>938</v>
      </c>
      <c r="K281" s="6"/>
      <c r="L281" s="6"/>
      <c r="M281" s="33"/>
      <c r="N281" s="7">
        <v>0</v>
      </c>
      <c r="O281" s="2">
        <v>0</v>
      </c>
      <c r="P281" s="2">
        <v>0</v>
      </c>
      <c r="Q281" s="2">
        <v>0</v>
      </c>
      <c r="R281" s="2">
        <v>0</v>
      </c>
      <c r="S281" s="2">
        <v>0</v>
      </c>
      <c r="T281" s="2">
        <v>0</v>
      </c>
      <c r="U281" s="2">
        <v>0</v>
      </c>
      <c r="V281" s="2">
        <v>0</v>
      </c>
      <c r="W281" s="2">
        <v>0</v>
      </c>
      <c r="X281" s="2">
        <v>0</v>
      </c>
      <c r="Y281" s="2">
        <v>300</v>
      </c>
      <c r="Z281" s="32">
        <f t="shared" si="25"/>
        <v>300</v>
      </c>
      <c r="AA281" s="2">
        <v>0</v>
      </c>
      <c r="AB281" s="2">
        <v>0</v>
      </c>
      <c r="AC281" s="2">
        <v>0</v>
      </c>
      <c r="AD281" s="2">
        <v>0</v>
      </c>
      <c r="AE281" s="2">
        <v>0</v>
      </c>
      <c r="AF281" s="2">
        <v>0</v>
      </c>
      <c r="AG281" s="2">
        <v>300</v>
      </c>
      <c r="AH281" s="2">
        <v>0</v>
      </c>
      <c r="AI281" s="2">
        <v>0</v>
      </c>
      <c r="AJ281" s="2">
        <v>0</v>
      </c>
      <c r="AK281" s="2">
        <v>0</v>
      </c>
      <c r="AL281" s="2">
        <v>0</v>
      </c>
      <c r="AM281" s="3">
        <f t="shared" si="26"/>
        <v>300</v>
      </c>
      <c r="AN281" s="2">
        <v>0</v>
      </c>
      <c r="AO281" s="2">
        <v>0</v>
      </c>
      <c r="AP281" s="2">
        <v>0</v>
      </c>
      <c r="AQ281" s="2">
        <v>0</v>
      </c>
      <c r="AR281" s="2">
        <v>0</v>
      </c>
      <c r="AS281" s="2">
        <v>0</v>
      </c>
      <c r="AT281" s="2">
        <v>0</v>
      </c>
      <c r="AU281" s="2">
        <v>0</v>
      </c>
      <c r="AV281" s="2">
        <v>0</v>
      </c>
      <c r="AW281" s="2">
        <v>0</v>
      </c>
      <c r="AX281" s="2">
        <v>0</v>
      </c>
      <c r="AY281" s="2">
        <v>0</v>
      </c>
      <c r="AZ281" s="3">
        <f t="shared" si="27"/>
        <v>0</v>
      </c>
      <c r="BA281" s="2">
        <v>0</v>
      </c>
      <c r="BB281" s="2">
        <v>0</v>
      </c>
      <c r="BC281" s="2">
        <v>0</v>
      </c>
      <c r="BD281" s="2">
        <v>0</v>
      </c>
      <c r="BE281" s="2">
        <v>0</v>
      </c>
      <c r="BF281" s="2">
        <v>0</v>
      </c>
      <c r="BG281" s="2">
        <v>0</v>
      </c>
      <c r="BH281" s="2">
        <v>0</v>
      </c>
      <c r="BI281" s="2">
        <v>0</v>
      </c>
      <c r="BJ281" s="2">
        <v>0</v>
      </c>
      <c r="BK281" s="2">
        <v>0</v>
      </c>
      <c r="BL281" s="2">
        <v>0</v>
      </c>
      <c r="BM281" s="3">
        <f t="shared" si="28"/>
        <v>0</v>
      </c>
      <c r="BN281" s="2">
        <v>0</v>
      </c>
      <c r="BO281" s="2">
        <v>0</v>
      </c>
      <c r="BP281" s="2">
        <v>0</v>
      </c>
      <c r="BQ281" s="2">
        <v>0</v>
      </c>
      <c r="BR281" s="2">
        <v>0</v>
      </c>
      <c r="BS281" s="2">
        <v>0</v>
      </c>
      <c r="BT281" s="2">
        <v>0</v>
      </c>
      <c r="BU281" s="2">
        <v>0</v>
      </c>
      <c r="BV281" s="2">
        <v>0</v>
      </c>
      <c r="BW281" s="2">
        <v>0</v>
      </c>
      <c r="BX281" s="2">
        <v>0</v>
      </c>
      <c r="BY281" s="2">
        <v>0</v>
      </c>
      <c r="BZ281" s="3">
        <f t="shared" si="29"/>
        <v>0</v>
      </c>
      <c r="CA281" s="30">
        <f t="shared" si="30"/>
        <v>600</v>
      </c>
    </row>
    <row r="282" spans="1:79" s="4" customFormat="1" ht="12.95" customHeight="1" x14ac:dyDescent="0.2">
      <c r="A282" s="5" t="s">
        <v>24</v>
      </c>
      <c r="B282" s="9" t="s">
        <v>16</v>
      </c>
      <c r="C282" s="5" t="s">
        <v>979</v>
      </c>
      <c r="D282" s="8" t="s">
        <v>984</v>
      </c>
      <c r="E282" s="8" t="s">
        <v>979</v>
      </c>
      <c r="F282" s="8" t="s">
        <v>984</v>
      </c>
      <c r="G282" s="5" t="s">
        <v>23</v>
      </c>
      <c r="H282" s="11" t="s">
        <v>533</v>
      </c>
      <c r="I282" s="11"/>
      <c r="J282" s="6" t="s">
        <v>939</v>
      </c>
      <c r="K282" s="6"/>
      <c r="L282" s="6"/>
      <c r="M282" s="33"/>
      <c r="N282" s="7">
        <v>0</v>
      </c>
      <c r="O282" s="2">
        <v>0</v>
      </c>
      <c r="P282" s="2">
        <v>0</v>
      </c>
      <c r="Q282" s="2">
        <v>0</v>
      </c>
      <c r="R282" s="2">
        <v>0</v>
      </c>
      <c r="S282" s="2">
        <v>0</v>
      </c>
      <c r="T282" s="2">
        <v>0</v>
      </c>
      <c r="U282" s="2">
        <v>0</v>
      </c>
      <c r="V282" s="2">
        <v>0</v>
      </c>
      <c r="W282" s="2">
        <v>0</v>
      </c>
      <c r="X282" s="2">
        <v>0</v>
      </c>
      <c r="Y282" s="2">
        <v>300</v>
      </c>
      <c r="Z282" s="32">
        <f t="shared" si="25"/>
        <v>300</v>
      </c>
      <c r="AA282" s="2">
        <v>0</v>
      </c>
      <c r="AB282" s="2">
        <v>0</v>
      </c>
      <c r="AC282" s="2">
        <v>0</v>
      </c>
      <c r="AD282" s="2">
        <v>0</v>
      </c>
      <c r="AE282" s="2">
        <v>0</v>
      </c>
      <c r="AF282" s="2">
        <v>0</v>
      </c>
      <c r="AG282" s="2">
        <v>300</v>
      </c>
      <c r="AH282" s="2">
        <v>0</v>
      </c>
      <c r="AI282" s="2">
        <v>0</v>
      </c>
      <c r="AJ282" s="2">
        <v>0</v>
      </c>
      <c r="AK282" s="2">
        <v>0</v>
      </c>
      <c r="AL282" s="2">
        <v>0</v>
      </c>
      <c r="AM282" s="3">
        <f t="shared" si="26"/>
        <v>300</v>
      </c>
      <c r="AN282" s="2">
        <v>0</v>
      </c>
      <c r="AO282" s="2">
        <v>0</v>
      </c>
      <c r="AP282" s="2">
        <v>0</v>
      </c>
      <c r="AQ282" s="2">
        <v>0</v>
      </c>
      <c r="AR282" s="2">
        <v>0</v>
      </c>
      <c r="AS282" s="2">
        <v>0</v>
      </c>
      <c r="AT282" s="2">
        <v>0</v>
      </c>
      <c r="AU282" s="2">
        <v>0</v>
      </c>
      <c r="AV282" s="2">
        <v>0</v>
      </c>
      <c r="AW282" s="2">
        <v>0</v>
      </c>
      <c r="AX282" s="2">
        <v>0</v>
      </c>
      <c r="AY282" s="2">
        <v>0</v>
      </c>
      <c r="AZ282" s="3">
        <f t="shared" si="27"/>
        <v>0</v>
      </c>
      <c r="BA282" s="2">
        <v>0</v>
      </c>
      <c r="BB282" s="2">
        <v>0</v>
      </c>
      <c r="BC282" s="2">
        <v>0</v>
      </c>
      <c r="BD282" s="2">
        <v>0</v>
      </c>
      <c r="BE282" s="2">
        <v>0</v>
      </c>
      <c r="BF282" s="2">
        <v>0</v>
      </c>
      <c r="BG282" s="2">
        <v>0</v>
      </c>
      <c r="BH282" s="2">
        <v>0</v>
      </c>
      <c r="BI282" s="2">
        <v>0</v>
      </c>
      <c r="BJ282" s="2">
        <v>0</v>
      </c>
      <c r="BK282" s="2">
        <v>0</v>
      </c>
      <c r="BL282" s="2">
        <v>0</v>
      </c>
      <c r="BM282" s="3">
        <f t="shared" si="28"/>
        <v>0</v>
      </c>
      <c r="BN282" s="2">
        <v>0</v>
      </c>
      <c r="BO282" s="2">
        <v>0</v>
      </c>
      <c r="BP282" s="2">
        <v>0</v>
      </c>
      <c r="BQ282" s="2">
        <v>0</v>
      </c>
      <c r="BR282" s="2">
        <v>0</v>
      </c>
      <c r="BS282" s="2">
        <v>0</v>
      </c>
      <c r="BT282" s="2">
        <v>0</v>
      </c>
      <c r="BU282" s="2">
        <v>0</v>
      </c>
      <c r="BV282" s="2">
        <v>0</v>
      </c>
      <c r="BW282" s="2">
        <v>0</v>
      </c>
      <c r="BX282" s="2">
        <v>0</v>
      </c>
      <c r="BY282" s="2">
        <v>0</v>
      </c>
      <c r="BZ282" s="3">
        <f t="shared" si="29"/>
        <v>0</v>
      </c>
      <c r="CA282" s="30">
        <f t="shared" si="30"/>
        <v>600</v>
      </c>
    </row>
    <row r="283" spans="1:79" s="4" customFormat="1" ht="12.95" customHeight="1" x14ac:dyDescent="0.2">
      <c r="A283" s="5" t="s">
        <v>24</v>
      </c>
      <c r="B283" s="9" t="s">
        <v>16</v>
      </c>
      <c r="C283" s="5" t="s">
        <v>979</v>
      </c>
      <c r="D283" s="8" t="s">
        <v>984</v>
      </c>
      <c r="E283" s="8" t="s">
        <v>979</v>
      </c>
      <c r="F283" s="8" t="s">
        <v>984</v>
      </c>
      <c r="G283" s="5" t="s">
        <v>23</v>
      </c>
      <c r="H283" s="11" t="s">
        <v>533</v>
      </c>
      <c r="I283" s="11"/>
      <c r="J283" s="6" t="s">
        <v>377</v>
      </c>
      <c r="K283" s="6" t="s">
        <v>781</v>
      </c>
      <c r="L283" s="6" t="s">
        <v>782</v>
      </c>
      <c r="M283" s="33"/>
      <c r="N283" s="7">
        <v>0</v>
      </c>
      <c r="O283" s="7">
        <v>0</v>
      </c>
      <c r="P283" s="7">
        <v>0</v>
      </c>
      <c r="Q283" s="2">
        <v>0</v>
      </c>
      <c r="R283" s="2">
        <v>0</v>
      </c>
      <c r="S283" s="2">
        <v>0</v>
      </c>
      <c r="T283" s="2">
        <v>0</v>
      </c>
      <c r="U283" s="2">
        <v>0</v>
      </c>
      <c r="V283" s="2">
        <v>0</v>
      </c>
      <c r="W283" s="2">
        <v>0</v>
      </c>
      <c r="X283" s="2">
        <v>0</v>
      </c>
      <c r="Y283" s="2">
        <v>0</v>
      </c>
      <c r="Z283" s="32">
        <f t="shared" si="25"/>
        <v>0</v>
      </c>
      <c r="AA283" s="2">
        <v>0</v>
      </c>
      <c r="AB283" s="2">
        <v>0</v>
      </c>
      <c r="AC283" s="2">
        <v>0</v>
      </c>
      <c r="AD283" s="2">
        <v>0</v>
      </c>
      <c r="AE283" s="2">
        <v>0</v>
      </c>
      <c r="AF283" s="2">
        <v>0</v>
      </c>
      <c r="AG283" s="2">
        <v>0</v>
      </c>
      <c r="AH283" s="2">
        <v>0</v>
      </c>
      <c r="AI283" s="2">
        <v>0</v>
      </c>
      <c r="AJ283" s="2">
        <v>0</v>
      </c>
      <c r="AK283" s="2">
        <v>0</v>
      </c>
      <c r="AL283" s="2">
        <v>0</v>
      </c>
      <c r="AM283" s="3">
        <f t="shared" si="26"/>
        <v>0</v>
      </c>
      <c r="AN283" s="2">
        <v>0</v>
      </c>
      <c r="AO283" s="2">
        <v>0</v>
      </c>
      <c r="AP283" s="2">
        <v>0</v>
      </c>
      <c r="AQ283" s="2">
        <v>0</v>
      </c>
      <c r="AR283" s="2">
        <v>0</v>
      </c>
      <c r="AS283" s="2">
        <v>0</v>
      </c>
      <c r="AT283" s="2">
        <v>600</v>
      </c>
      <c r="AU283" s="2">
        <v>0</v>
      </c>
      <c r="AV283" s="2">
        <v>0</v>
      </c>
      <c r="AW283" s="2">
        <v>0</v>
      </c>
      <c r="AX283" s="2">
        <v>0</v>
      </c>
      <c r="AY283" s="2">
        <v>0</v>
      </c>
      <c r="AZ283" s="3">
        <f t="shared" si="27"/>
        <v>600</v>
      </c>
      <c r="BA283" s="2">
        <v>0</v>
      </c>
      <c r="BB283" s="2">
        <v>0</v>
      </c>
      <c r="BC283" s="2">
        <v>0</v>
      </c>
      <c r="BD283" s="2">
        <v>0</v>
      </c>
      <c r="BE283" s="2">
        <v>0</v>
      </c>
      <c r="BF283" s="2">
        <v>0</v>
      </c>
      <c r="BG283" s="2">
        <v>0</v>
      </c>
      <c r="BH283" s="2">
        <v>0</v>
      </c>
      <c r="BI283" s="2">
        <v>0</v>
      </c>
      <c r="BJ283" s="2">
        <v>0</v>
      </c>
      <c r="BK283" s="2">
        <v>0</v>
      </c>
      <c r="BL283" s="2">
        <v>0</v>
      </c>
      <c r="BM283" s="3">
        <f t="shared" si="28"/>
        <v>0</v>
      </c>
      <c r="BN283" s="2">
        <v>0</v>
      </c>
      <c r="BO283" s="2">
        <v>0</v>
      </c>
      <c r="BP283" s="2">
        <v>0</v>
      </c>
      <c r="BQ283" s="2">
        <v>0</v>
      </c>
      <c r="BR283" s="2">
        <v>0</v>
      </c>
      <c r="BS283" s="2">
        <v>0</v>
      </c>
      <c r="BT283" s="2">
        <v>0</v>
      </c>
      <c r="BU283" s="2">
        <v>0</v>
      </c>
      <c r="BV283" s="2">
        <v>0</v>
      </c>
      <c r="BW283" s="2">
        <v>0</v>
      </c>
      <c r="BX283" s="2">
        <v>0</v>
      </c>
      <c r="BY283" s="2">
        <v>0</v>
      </c>
      <c r="BZ283" s="3">
        <f t="shared" si="29"/>
        <v>0</v>
      </c>
      <c r="CA283" s="30">
        <f t="shared" si="30"/>
        <v>600</v>
      </c>
    </row>
    <row r="284" spans="1:79" s="4" customFormat="1" ht="12.95" customHeight="1" x14ac:dyDescent="0.2">
      <c r="A284" s="5" t="s">
        <v>24</v>
      </c>
      <c r="B284" s="9" t="s">
        <v>16</v>
      </c>
      <c r="C284" s="5" t="s">
        <v>979</v>
      </c>
      <c r="D284" s="8" t="s">
        <v>984</v>
      </c>
      <c r="E284" s="8" t="s">
        <v>979</v>
      </c>
      <c r="F284" s="8" t="s">
        <v>984</v>
      </c>
      <c r="G284" s="5" t="s">
        <v>23</v>
      </c>
      <c r="H284" s="11" t="s">
        <v>533</v>
      </c>
      <c r="I284" s="11"/>
      <c r="J284" s="6" t="s">
        <v>935</v>
      </c>
      <c r="K284" s="6" t="s">
        <v>936</v>
      </c>
      <c r="L284" s="6"/>
      <c r="M284" s="33"/>
      <c r="N284" s="7">
        <v>0</v>
      </c>
      <c r="O284" s="2">
        <v>0</v>
      </c>
      <c r="P284" s="2">
        <v>0</v>
      </c>
      <c r="Q284" s="2">
        <v>0</v>
      </c>
      <c r="R284" s="2">
        <v>0</v>
      </c>
      <c r="S284" s="2">
        <v>0</v>
      </c>
      <c r="T284" s="2">
        <v>0</v>
      </c>
      <c r="U284" s="2">
        <v>0</v>
      </c>
      <c r="V284" s="2">
        <v>0</v>
      </c>
      <c r="W284" s="2">
        <v>0</v>
      </c>
      <c r="X284" s="2">
        <v>0</v>
      </c>
      <c r="Y284" s="2">
        <v>0</v>
      </c>
      <c r="Z284" s="32">
        <f t="shared" si="25"/>
        <v>0</v>
      </c>
      <c r="AA284" s="2">
        <v>0</v>
      </c>
      <c r="AB284" s="2">
        <v>15</v>
      </c>
      <c r="AC284" s="2">
        <v>0</v>
      </c>
      <c r="AD284" s="2">
        <v>15</v>
      </c>
      <c r="AE284" s="2">
        <v>0</v>
      </c>
      <c r="AF284" s="2">
        <v>20</v>
      </c>
      <c r="AG284" s="2">
        <v>0</v>
      </c>
      <c r="AH284" s="2">
        <v>30</v>
      </c>
      <c r="AI284" s="2">
        <v>0</v>
      </c>
      <c r="AJ284" s="2">
        <v>15</v>
      </c>
      <c r="AK284" s="2">
        <v>0</v>
      </c>
      <c r="AL284" s="2">
        <v>25</v>
      </c>
      <c r="AM284" s="3">
        <f t="shared" si="26"/>
        <v>120</v>
      </c>
      <c r="AN284" s="2">
        <v>0</v>
      </c>
      <c r="AO284" s="2">
        <v>0</v>
      </c>
      <c r="AP284" s="2">
        <v>20</v>
      </c>
      <c r="AQ284" s="2">
        <v>0</v>
      </c>
      <c r="AR284" s="2">
        <v>0</v>
      </c>
      <c r="AS284" s="2">
        <v>20</v>
      </c>
      <c r="AT284" s="2">
        <v>0</v>
      </c>
      <c r="AU284" s="2">
        <v>30</v>
      </c>
      <c r="AV284" s="2">
        <v>0</v>
      </c>
      <c r="AW284" s="2">
        <v>0</v>
      </c>
      <c r="AX284" s="2">
        <v>0</v>
      </c>
      <c r="AY284" s="2">
        <v>50</v>
      </c>
      <c r="AZ284" s="3">
        <f t="shared" si="27"/>
        <v>120</v>
      </c>
      <c r="BA284" s="2">
        <v>0</v>
      </c>
      <c r="BB284" s="2">
        <v>0</v>
      </c>
      <c r="BC284" s="2">
        <v>20</v>
      </c>
      <c r="BD284" s="2">
        <v>0</v>
      </c>
      <c r="BE284" s="2">
        <v>0</v>
      </c>
      <c r="BF284" s="2">
        <v>20</v>
      </c>
      <c r="BG284" s="2">
        <v>0</v>
      </c>
      <c r="BH284" s="2">
        <v>30</v>
      </c>
      <c r="BI284" s="2">
        <v>0</v>
      </c>
      <c r="BJ284" s="2">
        <v>0</v>
      </c>
      <c r="BK284" s="2">
        <v>25</v>
      </c>
      <c r="BL284" s="2">
        <v>50</v>
      </c>
      <c r="BM284" s="3">
        <f t="shared" si="28"/>
        <v>145</v>
      </c>
      <c r="BN284" s="2">
        <v>0</v>
      </c>
      <c r="BO284" s="2">
        <v>0</v>
      </c>
      <c r="BP284" s="2">
        <v>20</v>
      </c>
      <c r="BQ284" s="2">
        <v>0</v>
      </c>
      <c r="BR284" s="2">
        <v>0</v>
      </c>
      <c r="BS284" s="2">
        <v>20</v>
      </c>
      <c r="BT284" s="2">
        <v>0</v>
      </c>
      <c r="BU284" s="2">
        <v>30</v>
      </c>
      <c r="BV284" s="2">
        <v>0</v>
      </c>
      <c r="BW284" s="2">
        <v>0</v>
      </c>
      <c r="BX284" s="2">
        <v>25</v>
      </c>
      <c r="BY284" s="2">
        <v>50.6</v>
      </c>
      <c r="BZ284" s="3">
        <f t="shared" si="29"/>
        <v>145.6</v>
      </c>
      <c r="CA284" s="30">
        <f t="shared" si="30"/>
        <v>530.6</v>
      </c>
    </row>
    <row r="285" spans="1:79" s="4" customFormat="1" ht="12.95" customHeight="1" x14ac:dyDescent="0.2">
      <c r="A285" s="5" t="s">
        <v>24</v>
      </c>
      <c r="B285" s="9" t="s">
        <v>16</v>
      </c>
      <c r="C285" s="5" t="s">
        <v>979</v>
      </c>
      <c r="D285" s="8" t="s">
        <v>984</v>
      </c>
      <c r="E285" s="8" t="s">
        <v>979</v>
      </c>
      <c r="F285" s="8" t="s">
        <v>984</v>
      </c>
      <c r="G285" s="5" t="s">
        <v>29</v>
      </c>
      <c r="H285" s="11" t="s">
        <v>533</v>
      </c>
      <c r="I285" s="11"/>
      <c r="J285" s="6" t="s">
        <v>504</v>
      </c>
      <c r="K285" s="6" t="s">
        <v>505</v>
      </c>
      <c r="L285" s="6" t="s">
        <v>506</v>
      </c>
      <c r="M285" s="33"/>
      <c r="N285" s="7">
        <v>0</v>
      </c>
      <c r="O285" s="2">
        <v>0</v>
      </c>
      <c r="P285" s="2">
        <v>0</v>
      </c>
      <c r="Q285" s="2">
        <v>0</v>
      </c>
      <c r="R285" s="2">
        <v>0</v>
      </c>
      <c r="S285" s="2">
        <v>500</v>
      </c>
      <c r="T285" s="2">
        <v>0</v>
      </c>
      <c r="U285" s="2">
        <v>0</v>
      </c>
      <c r="V285" s="2">
        <v>0</v>
      </c>
      <c r="W285" s="2">
        <v>0</v>
      </c>
      <c r="X285" s="2">
        <v>0</v>
      </c>
      <c r="Y285" s="2">
        <v>0</v>
      </c>
      <c r="Z285" s="32">
        <f t="shared" si="25"/>
        <v>500</v>
      </c>
      <c r="AA285" s="2">
        <v>0</v>
      </c>
      <c r="AB285" s="2">
        <v>0</v>
      </c>
      <c r="AC285" s="2">
        <v>0</v>
      </c>
      <c r="AD285" s="2">
        <v>0</v>
      </c>
      <c r="AE285" s="2">
        <v>0</v>
      </c>
      <c r="AF285" s="2">
        <v>0</v>
      </c>
      <c r="AG285" s="2">
        <v>0</v>
      </c>
      <c r="AH285" s="2">
        <v>0</v>
      </c>
      <c r="AI285" s="2">
        <v>0</v>
      </c>
      <c r="AJ285" s="2">
        <v>0</v>
      </c>
      <c r="AK285" s="2">
        <v>0</v>
      </c>
      <c r="AL285" s="2">
        <v>0</v>
      </c>
      <c r="AM285" s="3">
        <f t="shared" si="26"/>
        <v>0</v>
      </c>
      <c r="AN285" s="2">
        <v>0</v>
      </c>
      <c r="AO285" s="2">
        <v>0</v>
      </c>
      <c r="AP285" s="2">
        <v>0</v>
      </c>
      <c r="AQ285" s="2">
        <v>0</v>
      </c>
      <c r="AR285" s="2">
        <v>0</v>
      </c>
      <c r="AS285" s="2">
        <v>0</v>
      </c>
      <c r="AT285" s="2">
        <v>0</v>
      </c>
      <c r="AU285" s="2">
        <v>0</v>
      </c>
      <c r="AV285" s="2">
        <v>0</v>
      </c>
      <c r="AW285" s="2">
        <v>0</v>
      </c>
      <c r="AX285" s="2">
        <v>0</v>
      </c>
      <c r="AY285" s="2">
        <v>0</v>
      </c>
      <c r="AZ285" s="3">
        <f t="shared" si="27"/>
        <v>0</v>
      </c>
      <c r="BA285" s="2">
        <v>0</v>
      </c>
      <c r="BB285" s="2">
        <v>0</v>
      </c>
      <c r="BC285" s="2">
        <v>0</v>
      </c>
      <c r="BD285" s="2">
        <v>0</v>
      </c>
      <c r="BE285" s="2">
        <v>0</v>
      </c>
      <c r="BF285" s="2">
        <v>0</v>
      </c>
      <c r="BG285" s="2">
        <v>0</v>
      </c>
      <c r="BH285" s="2">
        <v>0</v>
      </c>
      <c r="BI285" s="2">
        <v>0</v>
      </c>
      <c r="BJ285" s="2">
        <v>0</v>
      </c>
      <c r="BK285" s="2">
        <v>0</v>
      </c>
      <c r="BL285" s="2">
        <v>0</v>
      </c>
      <c r="BM285" s="3">
        <f t="shared" si="28"/>
        <v>0</v>
      </c>
      <c r="BN285" s="2">
        <v>0</v>
      </c>
      <c r="BO285" s="2">
        <v>0</v>
      </c>
      <c r="BP285" s="2">
        <v>0</v>
      </c>
      <c r="BQ285" s="2">
        <v>0</v>
      </c>
      <c r="BR285" s="2">
        <v>0</v>
      </c>
      <c r="BS285" s="2">
        <v>0</v>
      </c>
      <c r="BT285" s="2">
        <v>0</v>
      </c>
      <c r="BU285" s="2">
        <v>0</v>
      </c>
      <c r="BV285" s="2">
        <v>0</v>
      </c>
      <c r="BW285" s="2">
        <v>0</v>
      </c>
      <c r="BX285" s="2">
        <v>0</v>
      </c>
      <c r="BY285" s="2">
        <v>0</v>
      </c>
      <c r="BZ285" s="3">
        <f t="shared" si="29"/>
        <v>0</v>
      </c>
      <c r="CA285" s="30">
        <f t="shared" si="30"/>
        <v>500</v>
      </c>
    </row>
    <row r="286" spans="1:79" s="4" customFormat="1" ht="12.95" customHeight="1" x14ac:dyDescent="0.2">
      <c r="A286" s="5" t="s">
        <v>24</v>
      </c>
      <c r="B286" s="9" t="s">
        <v>16</v>
      </c>
      <c r="C286" s="5" t="s">
        <v>979</v>
      </c>
      <c r="D286" s="8" t="s">
        <v>984</v>
      </c>
      <c r="E286" s="8" t="s">
        <v>979</v>
      </c>
      <c r="F286" s="8" t="s">
        <v>984</v>
      </c>
      <c r="G286" s="5" t="s">
        <v>29</v>
      </c>
      <c r="H286" s="11" t="s">
        <v>533</v>
      </c>
      <c r="I286" s="11"/>
      <c r="J286" s="6" t="s">
        <v>513</v>
      </c>
      <c r="K286" s="6" t="s">
        <v>514</v>
      </c>
      <c r="L286" s="6" t="s">
        <v>515</v>
      </c>
      <c r="M286" s="33"/>
      <c r="N286" s="7">
        <v>0</v>
      </c>
      <c r="O286" s="2">
        <v>0</v>
      </c>
      <c r="P286" s="2">
        <v>0</v>
      </c>
      <c r="Q286" s="2">
        <v>0</v>
      </c>
      <c r="R286" s="2">
        <v>0</v>
      </c>
      <c r="S286" s="2">
        <v>300</v>
      </c>
      <c r="T286" s="2">
        <v>0</v>
      </c>
      <c r="U286" s="2">
        <v>0</v>
      </c>
      <c r="V286" s="2">
        <v>0</v>
      </c>
      <c r="W286" s="2">
        <v>0</v>
      </c>
      <c r="X286" s="2">
        <v>0</v>
      </c>
      <c r="Y286" s="2">
        <v>0</v>
      </c>
      <c r="Z286" s="32">
        <f t="shared" si="25"/>
        <v>300</v>
      </c>
      <c r="AA286" s="2">
        <v>0</v>
      </c>
      <c r="AB286" s="2">
        <v>0</v>
      </c>
      <c r="AC286" s="2">
        <v>0</v>
      </c>
      <c r="AD286" s="2">
        <v>0</v>
      </c>
      <c r="AE286" s="2">
        <v>0</v>
      </c>
      <c r="AF286" s="2">
        <v>0</v>
      </c>
      <c r="AG286" s="2">
        <v>0</v>
      </c>
      <c r="AH286" s="2">
        <v>0</v>
      </c>
      <c r="AI286" s="2">
        <v>0</v>
      </c>
      <c r="AJ286" s="2">
        <v>0</v>
      </c>
      <c r="AK286" s="2">
        <v>0</v>
      </c>
      <c r="AL286" s="2">
        <v>200</v>
      </c>
      <c r="AM286" s="3">
        <f t="shared" si="26"/>
        <v>200</v>
      </c>
      <c r="AN286" s="2">
        <v>0</v>
      </c>
      <c r="AO286" s="2">
        <v>0</v>
      </c>
      <c r="AP286" s="2">
        <v>0</v>
      </c>
      <c r="AQ286" s="2">
        <v>0</v>
      </c>
      <c r="AR286" s="2">
        <v>0</v>
      </c>
      <c r="AS286" s="2">
        <v>0</v>
      </c>
      <c r="AT286" s="2">
        <v>0</v>
      </c>
      <c r="AU286" s="2">
        <v>0</v>
      </c>
      <c r="AV286" s="2">
        <v>0</v>
      </c>
      <c r="AW286" s="2">
        <v>0</v>
      </c>
      <c r="AX286" s="2">
        <v>0</v>
      </c>
      <c r="AY286" s="2">
        <v>0</v>
      </c>
      <c r="AZ286" s="3">
        <f t="shared" si="27"/>
        <v>0</v>
      </c>
      <c r="BA286" s="2">
        <v>0</v>
      </c>
      <c r="BB286" s="2">
        <v>0</v>
      </c>
      <c r="BC286" s="2">
        <v>0</v>
      </c>
      <c r="BD286" s="2">
        <v>0</v>
      </c>
      <c r="BE286" s="2">
        <v>0</v>
      </c>
      <c r="BF286" s="2">
        <v>0</v>
      </c>
      <c r="BG286" s="2">
        <v>0</v>
      </c>
      <c r="BH286" s="2">
        <v>0</v>
      </c>
      <c r="BI286" s="2">
        <v>0</v>
      </c>
      <c r="BJ286" s="2">
        <v>0</v>
      </c>
      <c r="BK286" s="2">
        <v>0</v>
      </c>
      <c r="BL286" s="2">
        <v>0</v>
      </c>
      <c r="BM286" s="3">
        <f t="shared" si="28"/>
        <v>0</v>
      </c>
      <c r="BN286" s="2">
        <v>0</v>
      </c>
      <c r="BO286" s="2">
        <v>0</v>
      </c>
      <c r="BP286" s="2">
        <v>0</v>
      </c>
      <c r="BQ286" s="2">
        <v>0</v>
      </c>
      <c r="BR286" s="2">
        <v>0</v>
      </c>
      <c r="BS286" s="2">
        <v>0</v>
      </c>
      <c r="BT286" s="2">
        <v>0</v>
      </c>
      <c r="BU286" s="2">
        <v>0</v>
      </c>
      <c r="BV286" s="2">
        <v>0</v>
      </c>
      <c r="BW286" s="2">
        <v>0</v>
      </c>
      <c r="BX286" s="2">
        <v>0</v>
      </c>
      <c r="BY286" s="2">
        <v>0</v>
      </c>
      <c r="BZ286" s="3">
        <f t="shared" si="29"/>
        <v>0</v>
      </c>
      <c r="CA286" s="30">
        <f t="shared" si="30"/>
        <v>500</v>
      </c>
    </row>
    <row r="287" spans="1:79" s="4" customFormat="1" ht="12.95" customHeight="1" x14ac:dyDescent="0.2">
      <c r="A287" s="5" t="s">
        <v>24</v>
      </c>
      <c r="B287" s="9" t="s">
        <v>16</v>
      </c>
      <c r="C287" s="5" t="s">
        <v>979</v>
      </c>
      <c r="D287" s="8" t="s">
        <v>984</v>
      </c>
      <c r="E287" s="8" t="s">
        <v>979</v>
      </c>
      <c r="F287" s="8" t="s">
        <v>984</v>
      </c>
      <c r="G287" s="5" t="s">
        <v>23</v>
      </c>
      <c r="H287" s="11" t="s">
        <v>533</v>
      </c>
      <c r="I287" s="11"/>
      <c r="J287" s="6" t="s">
        <v>384</v>
      </c>
      <c r="K287" s="6" t="s">
        <v>385</v>
      </c>
      <c r="L287" s="6" t="s">
        <v>386</v>
      </c>
      <c r="M287" s="33"/>
      <c r="N287" s="7">
        <v>0</v>
      </c>
      <c r="O287" s="2">
        <v>0</v>
      </c>
      <c r="P287" s="2">
        <v>0</v>
      </c>
      <c r="Q287" s="2">
        <v>0</v>
      </c>
      <c r="R287" s="2">
        <v>0</v>
      </c>
      <c r="S287" s="2">
        <v>0</v>
      </c>
      <c r="T287" s="2">
        <v>0</v>
      </c>
      <c r="U287" s="2">
        <v>0</v>
      </c>
      <c r="V287" s="2">
        <v>0</v>
      </c>
      <c r="W287" s="2">
        <v>0</v>
      </c>
      <c r="X287" s="2">
        <v>0</v>
      </c>
      <c r="Y287" s="2">
        <v>0</v>
      </c>
      <c r="Z287" s="32">
        <f t="shared" si="25"/>
        <v>0</v>
      </c>
      <c r="AA287" s="2">
        <v>0</v>
      </c>
      <c r="AB287" s="2">
        <v>0</v>
      </c>
      <c r="AC287" s="2">
        <v>0</v>
      </c>
      <c r="AD287" s="2">
        <v>0</v>
      </c>
      <c r="AE287" s="2">
        <v>0</v>
      </c>
      <c r="AF287" s="2">
        <v>0</v>
      </c>
      <c r="AG287" s="2">
        <v>0</v>
      </c>
      <c r="AH287" s="2">
        <v>0</v>
      </c>
      <c r="AI287" s="2">
        <v>0</v>
      </c>
      <c r="AJ287" s="2">
        <v>0</v>
      </c>
      <c r="AK287" s="2">
        <v>0</v>
      </c>
      <c r="AL287" s="2">
        <v>0</v>
      </c>
      <c r="AM287" s="3">
        <f t="shared" si="26"/>
        <v>0</v>
      </c>
      <c r="AN287" s="2">
        <v>0</v>
      </c>
      <c r="AO287" s="2">
        <v>0</v>
      </c>
      <c r="AP287" s="2">
        <v>50</v>
      </c>
      <c r="AQ287" s="2">
        <v>0</v>
      </c>
      <c r="AR287" s="2">
        <v>0</v>
      </c>
      <c r="AS287" s="2">
        <v>100</v>
      </c>
      <c r="AT287" s="2">
        <v>0</v>
      </c>
      <c r="AU287" s="2">
        <v>50</v>
      </c>
      <c r="AV287" s="2">
        <v>100</v>
      </c>
      <c r="AW287" s="2">
        <v>0</v>
      </c>
      <c r="AX287" s="2">
        <v>50</v>
      </c>
      <c r="AY287" s="2">
        <v>150</v>
      </c>
      <c r="AZ287" s="3">
        <f t="shared" si="27"/>
        <v>500</v>
      </c>
      <c r="BA287" s="2">
        <v>0</v>
      </c>
      <c r="BB287" s="2">
        <v>0</v>
      </c>
      <c r="BC287" s="2">
        <v>0</v>
      </c>
      <c r="BD287" s="2">
        <v>0</v>
      </c>
      <c r="BE287" s="2">
        <v>0</v>
      </c>
      <c r="BF287" s="2">
        <v>0</v>
      </c>
      <c r="BG287" s="2">
        <v>0</v>
      </c>
      <c r="BH287" s="2">
        <v>0</v>
      </c>
      <c r="BI287" s="2">
        <v>0</v>
      </c>
      <c r="BJ287" s="2">
        <v>0</v>
      </c>
      <c r="BK287" s="2">
        <v>0</v>
      </c>
      <c r="BL287" s="2">
        <v>0</v>
      </c>
      <c r="BM287" s="3">
        <f t="shared" si="28"/>
        <v>0</v>
      </c>
      <c r="BN287" s="2">
        <v>0</v>
      </c>
      <c r="BO287" s="2">
        <v>0</v>
      </c>
      <c r="BP287" s="2">
        <v>0</v>
      </c>
      <c r="BQ287" s="2">
        <v>0</v>
      </c>
      <c r="BR287" s="2">
        <v>0</v>
      </c>
      <c r="BS287" s="2">
        <v>0</v>
      </c>
      <c r="BT287" s="2">
        <v>0</v>
      </c>
      <c r="BU287" s="2">
        <v>0</v>
      </c>
      <c r="BV287" s="2">
        <v>0</v>
      </c>
      <c r="BW287" s="2">
        <v>0</v>
      </c>
      <c r="BX287" s="2">
        <v>0</v>
      </c>
      <c r="BY287" s="2">
        <v>0</v>
      </c>
      <c r="BZ287" s="3">
        <f t="shared" si="29"/>
        <v>0</v>
      </c>
      <c r="CA287" s="30">
        <f t="shared" si="30"/>
        <v>500</v>
      </c>
    </row>
    <row r="288" spans="1:79" s="4" customFormat="1" ht="12.95" customHeight="1" x14ac:dyDescent="0.2">
      <c r="A288" s="5" t="s">
        <v>24</v>
      </c>
      <c r="B288" s="9" t="s">
        <v>16</v>
      </c>
      <c r="C288" s="5" t="s">
        <v>272</v>
      </c>
      <c r="D288" s="8" t="s">
        <v>982</v>
      </c>
      <c r="E288" s="8" t="s">
        <v>272</v>
      </c>
      <c r="F288" s="8" t="s">
        <v>982</v>
      </c>
      <c r="G288" s="5" t="s">
        <v>23</v>
      </c>
      <c r="H288" s="11" t="s">
        <v>533</v>
      </c>
      <c r="I288" s="11"/>
      <c r="J288" s="6" t="s">
        <v>851</v>
      </c>
      <c r="K288" s="6" t="s">
        <v>26</v>
      </c>
      <c r="L288" s="6" t="s">
        <v>26</v>
      </c>
      <c r="M288" s="33"/>
      <c r="N288" s="7">
        <v>0</v>
      </c>
      <c r="O288" s="2">
        <v>0</v>
      </c>
      <c r="P288" s="2">
        <v>0</v>
      </c>
      <c r="Q288" s="2">
        <v>0</v>
      </c>
      <c r="R288" s="2">
        <v>0</v>
      </c>
      <c r="S288" s="2">
        <v>0</v>
      </c>
      <c r="T288" s="2">
        <v>0</v>
      </c>
      <c r="U288" s="2">
        <v>0</v>
      </c>
      <c r="V288" s="2">
        <v>0</v>
      </c>
      <c r="W288" s="2">
        <v>0</v>
      </c>
      <c r="X288" s="2">
        <v>0</v>
      </c>
      <c r="Y288" s="2">
        <v>0</v>
      </c>
      <c r="Z288" s="32">
        <f t="shared" si="25"/>
        <v>0</v>
      </c>
      <c r="AA288" s="2">
        <v>0</v>
      </c>
      <c r="AB288" s="2">
        <v>0</v>
      </c>
      <c r="AC288" s="2">
        <v>0</v>
      </c>
      <c r="AD288" s="2">
        <v>0</v>
      </c>
      <c r="AE288" s="2">
        <v>0</v>
      </c>
      <c r="AF288" s="2">
        <v>0</v>
      </c>
      <c r="AG288" s="2">
        <v>0</v>
      </c>
      <c r="AH288" s="2">
        <v>0</v>
      </c>
      <c r="AI288" s="2">
        <v>0</v>
      </c>
      <c r="AJ288" s="2">
        <v>0</v>
      </c>
      <c r="AK288" s="2">
        <v>250</v>
      </c>
      <c r="AL288" s="2">
        <v>0</v>
      </c>
      <c r="AM288" s="3">
        <f t="shared" si="26"/>
        <v>250</v>
      </c>
      <c r="AN288" s="2">
        <v>0</v>
      </c>
      <c r="AO288" s="2">
        <v>0</v>
      </c>
      <c r="AP288" s="2">
        <v>0</v>
      </c>
      <c r="AQ288" s="2">
        <v>0</v>
      </c>
      <c r="AR288" s="2">
        <v>0</v>
      </c>
      <c r="AS288" s="2">
        <v>0</v>
      </c>
      <c r="AT288" s="2">
        <v>0</v>
      </c>
      <c r="AU288" s="2">
        <v>0</v>
      </c>
      <c r="AV288" s="2">
        <v>0</v>
      </c>
      <c r="AW288" s="2">
        <v>0</v>
      </c>
      <c r="AX288" s="2">
        <v>250</v>
      </c>
      <c r="AY288" s="2">
        <v>0</v>
      </c>
      <c r="AZ288" s="3">
        <f t="shared" si="27"/>
        <v>250</v>
      </c>
      <c r="BA288" s="2">
        <v>0</v>
      </c>
      <c r="BB288" s="2">
        <v>0</v>
      </c>
      <c r="BC288" s="2">
        <v>0</v>
      </c>
      <c r="BD288" s="2">
        <v>0</v>
      </c>
      <c r="BE288" s="2">
        <v>0</v>
      </c>
      <c r="BF288" s="2">
        <v>0</v>
      </c>
      <c r="BG288" s="2">
        <v>0</v>
      </c>
      <c r="BH288" s="2">
        <v>0</v>
      </c>
      <c r="BI288" s="2">
        <v>0</v>
      </c>
      <c r="BJ288" s="2">
        <v>0</v>
      </c>
      <c r="BK288" s="2">
        <v>0</v>
      </c>
      <c r="BL288" s="2">
        <v>0</v>
      </c>
      <c r="BM288" s="3">
        <f t="shared" si="28"/>
        <v>0</v>
      </c>
      <c r="BN288" s="2">
        <v>0</v>
      </c>
      <c r="BO288" s="2">
        <v>0</v>
      </c>
      <c r="BP288" s="2">
        <v>0</v>
      </c>
      <c r="BQ288" s="2">
        <v>0</v>
      </c>
      <c r="BR288" s="2">
        <v>0</v>
      </c>
      <c r="BS288" s="2">
        <v>0</v>
      </c>
      <c r="BT288" s="2">
        <v>0</v>
      </c>
      <c r="BU288" s="2">
        <v>0</v>
      </c>
      <c r="BV288" s="2">
        <v>0</v>
      </c>
      <c r="BW288" s="2">
        <v>0</v>
      </c>
      <c r="BX288" s="2">
        <v>0</v>
      </c>
      <c r="BY288" s="2">
        <v>0</v>
      </c>
      <c r="BZ288" s="3">
        <f t="shared" si="29"/>
        <v>0</v>
      </c>
      <c r="CA288" s="30">
        <f t="shared" si="30"/>
        <v>500</v>
      </c>
    </row>
    <row r="289" spans="1:79" s="4" customFormat="1" ht="12.95" customHeight="1" x14ac:dyDescent="0.2">
      <c r="A289" s="5" t="s">
        <v>24</v>
      </c>
      <c r="B289" s="9" t="s">
        <v>16</v>
      </c>
      <c r="C289" s="5" t="s">
        <v>981</v>
      </c>
      <c r="D289" s="8" t="s">
        <v>986</v>
      </c>
      <c r="E289" s="8" t="s">
        <v>981</v>
      </c>
      <c r="F289" s="8" t="s">
        <v>986</v>
      </c>
      <c r="G289" s="5" t="s">
        <v>23</v>
      </c>
      <c r="H289" s="11" t="s">
        <v>534</v>
      </c>
      <c r="I289" s="11"/>
      <c r="J289" s="6" t="s">
        <v>698</v>
      </c>
      <c r="K289" s="6" t="s">
        <v>699</v>
      </c>
      <c r="L289" s="6" t="s">
        <v>700</v>
      </c>
      <c r="M289" s="33"/>
      <c r="N289" s="7">
        <v>0</v>
      </c>
      <c r="O289" s="2"/>
      <c r="P289" s="2">
        <f>25+25</f>
        <v>50</v>
      </c>
      <c r="Q289" s="2">
        <v>25</v>
      </c>
      <c r="R289" s="2">
        <v>50</v>
      </c>
      <c r="S289" s="2">
        <v>50</v>
      </c>
      <c r="T289" s="2">
        <v>25</v>
      </c>
      <c r="U289" s="2">
        <v>25</v>
      </c>
      <c r="V289" s="2">
        <v>50</v>
      </c>
      <c r="W289" s="2">
        <v>50</v>
      </c>
      <c r="X289" s="2">
        <v>50</v>
      </c>
      <c r="Y289" s="2">
        <v>74</v>
      </c>
      <c r="Z289" s="32">
        <f t="shared" si="25"/>
        <v>449</v>
      </c>
      <c r="AA289" s="2">
        <v>0</v>
      </c>
      <c r="AB289" s="2">
        <v>0</v>
      </c>
      <c r="AC289" s="2">
        <v>0</v>
      </c>
      <c r="AD289" s="2">
        <v>0</v>
      </c>
      <c r="AE289" s="2">
        <v>0</v>
      </c>
      <c r="AF289" s="2">
        <v>0</v>
      </c>
      <c r="AG289" s="2">
        <v>0</v>
      </c>
      <c r="AH289" s="2">
        <v>0</v>
      </c>
      <c r="AI289" s="2">
        <v>0</v>
      </c>
      <c r="AJ289" s="2">
        <v>0</v>
      </c>
      <c r="AK289" s="2">
        <v>0</v>
      </c>
      <c r="AL289" s="2">
        <v>0</v>
      </c>
      <c r="AM289" s="3">
        <f t="shared" si="26"/>
        <v>0</v>
      </c>
      <c r="AN289" s="2">
        <v>0</v>
      </c>
      <c r="AO289" s="2">
        <v>0</v>
      </c>
      <c r="AP289" s="2">
        <v>0</v>
      </c>
      <c r="AQ289" s="2">
        <v>0</v>
      </c>
      <c r="AR289" s="2">
        <v>0</v>
      </c>
      <c r="AS289" s="2">
        <v>0</v>
      </c>
      <c r="AT289" s="2">
        <v>0</v>
      </c>
      <c r="AU289" s="2">
        <v>0</v>
      </c>
      <c r="AV289" s="2">
        <v>0</v>
      </c>
      <c r="AW289" s="2">
        <v>0</v>
      </c>
      <c r="AX289" s="2">
        <v>0</v>
      </c>
      <c r="AY289" s="2">
        <v>0</v>
      </c>
      <c r="AZ289" s="3">
        <f t="shared" si="27"/>
        <v>0</v>
      </c>
      <c r="BA289" s="2">
        <v>0</v>
      </c>
      <c r="BB289" s="2">
        <v>0</v>
      </c>
      <c r="BC289" s="2">
        <v>0</v>
      </c>
      <c r="BD289" s="2">
        <v>0</v>
      </c>
      <c r="BE289" s="2">
        <v>0</v>
      </c>
      <c r="BF289" s="2">
        <v>0</v>
      </c>
      <c r="BG289" s="2">
        <v>0</v>
      </c>
      <c r="BH289" s="2">
        <v>0</v>
      </c>
      <c r="BI289" s="2">
        <v>0</v>
      </c>
      <c r="BJ289" s="2">
        <v>0</v>
      </c>
      <c r="BK289" s="2">
        <v>0</v>
      </c>
      <c r="BL289" s="2">
        <v>0</v>
      </c>
      <c r="BM289" s="3">
        <f t="shared" si="28"/>
        <v>0</v>
      </c>
      <c r="BN289" s="2">
        <v>0</v>
      </c>
      <c r="BO289" s="2">
        <v>0</v>
      </c>
      <c r="BP289" s="2">
        <v>0</v>
      </c>
      <c r="BQ289" s="2">
        <v>0</v>
      </c>
      <c r="BR289" s="2">
        <v>0</v>
      </c>
      <c r="BS289" s="2">
        <v>0</v>
      </c>
      <c r="BT289" s="2">
        <v>0</v>
      </c>
      <c r="BU289" s="2">
        <v>0</v>
      </c>
      <c r="BV289" s="2">
        <v>0</v>
      </c>
      <c r="BW289" s="2">
        <v>0</v>
      </c>
      <c r="BX289" s="2">
        <v>0</v>
      </c>
      <c r="BY289" s="2">
        <v>0</v>
      </c>
      <c r="BZ289" s="3">
        <f t="shared" si="29"/>
        <v>0</v>
      </c>
      <c r="CA289" s="30">
        <f t="shared" si="30"/>
        <v>449</v>
      </c>
    </row>
    <row r="290" spans="1:79" s="4" customFormat="1" ht="12.95" customHeight="1" x14ac:dyDescent="0.2">
      <c r="A290" s="5" t="s">
        <v>24</v>
      </c>
      <c r="B290" s="9" t="s">
        <v>16</v>
      </c>
      <c r="C290" s="5" t="s">
        <v>979</v>
      </c>
      <c r="D290" s="8" t="s">
        <v>984</v>
      </c>
      <c r="E290" s="8" t="s">
        <v>979</v>
      </c>
      <c r="F290" s="8" t="s">
        <v>984</v>
      </c>
      <c r="G290" s="5" t="s">
        <v>23</v>
      </c>
      <c r="H290" s="11" t="s">
        <v>970</v>
      </c>
      <c r="I290" s="11"/>
      <c r="J290" s="6" t="s">
        <v>942</v>
      </c>
      <c r="K290" s="19" t="s">
        <v>973</v>
      </c>
      <c r="L290" s="19" t="s">
        <v>974</v>
      </c>
      <c r="M290" s="19"/>
      <c r="N290" s="7">
        <v>0</v>
      </c>
      <c r="O290" s="2">
        <v>0</v>
      </c>
      <c r="P290" s="2">
        <v>61.8</v>
      </c>
      <c r="Q290" s="2">
        <v>0</v>
      </c>
      <c r="R290" s="2">
        <v>0</v>
      </c>
      <c r="S290" s="2">
        <v>61.8</v>
      </c>
      <c r="T290" s="2">
        <v>0</v>
      </c>
      <c r="U290" s="2">
        <v>0</v>
      </c>
      <c r="V290" s="2">
        <v>61.8</v>
      </c>
      <c r="W290" s="2">
        <v>0</v>
      </c>
      <c r="X290" s="2">
        <v>0</v>
      </c>
      <c r="Y290" s="2">
        <v>61.8</v>
      </c>
      <c r="Z290" s="32">
        <f t="shared" si="25"/>
        <v>247.2</v>
      </c>
      <c r="AA290" s="2">
        <v>0</v>
      </c>
      <c r="AB290" s="2">
        <v>0</v>
      </c>
      <c r="AC290" s="2">
        <v>92.7</v>
      </c>
      <c r="AD290" s="2">
        <v>0</v>
      </c>
      <c r="AE290" s="2">
        <v>0</v>
      </c>
      <c r="AF290" s="2">
        <v>92.7</v>
      </c>
      <c r="AG290" s="2">
        <v>0</v>
      </c>
      <c r="AH290" s="2">
        <v>0</v>
      </c>
      <c r="AI290" s="2">
        <v>0</v>
      </c>
      <c r="AJ290" s="2">
        <v>0</v>
      </c>
      <c r="AK290" s="2">
        <v>0</v>
      </c>
      <c r="AL290" s="2">
        <v>0</v>
      </c>
      <c r="AM290" s="3">
        <f t="shared" si="26"/>
        <v>185.4</v>
      </c>
      <c r="AN290" s="2">
        <v>0</v>
      </c>
      <c r="AO290" s="2">
        <v>0</v>
      </c>
      <c r="AP290" s="2">
        <v>0</v>
      </c>
      <c r="AQ290" s="2">
        <v>0</v>
      </c>
      <c r="AR290" s="2">
        <v>0</v>
      </c>
      <c r="AS290" s="2">
        <v>0</v>
      </c>
      <c r="AT290" s="2">
        <v>0</v>
      </c>
      <c r="AU290" s="2">
        <v>0</v>
      </c>
      <c r="AV290" s="2">
        <v>0</v>
      </c>
      <c r="AW290" s="2">
        <v>0</v>
      </c>
      <c r="AX290" s="2">
        <v>0</v>
      </c>
      <c r="AY290" s="2">
        <v>0</v>
      </c>
      <c r="AZ290" s="3">
        <f t="shared" si="27"/>
        <v>0</v>
      </c>
      <c r="BA290" s="2">
        <v>0</v>
      </c>
      <c r="BB290" s="2">
        <v>0</v>
      </c>
      <c r="BC290" s="2">
        <v>0</v>
      </c>
      <c r="BD290" s="2">
        <v>0</v>
      </c>
      <c r="BE290" s="2">
        <v>0</v>
      </c>
      <c r="BF290" s="2">
        <v>0</v>
      </c>
      <c r="BG290" s="2">
        <v>0</v>
      </c>
      <c r="BH290" s="2">
        <v>0</v>
      </c>
      <c r="BI290" s="2">
        <v>0</v>
      </c>
      <c r="BJ290" s="2">
        <v>0</v>
      </c>
      <c r="BK290" s="2">
        <v>0</v>
      </c>
      <c r="BL290" s="2">
        <v>0</v>
      </c>
      <c r="BM290" s="3">
        <f t="shared" si="28"/>
        <v>0</v>
      </c>
      <c r="BN290" s="2">
        <v>0</v>
      </c>
      <c r="BO290" s="2">
        <v>0</v>
      </c>
      <c r="BP290" s="2">
        <v>0</v>
      </c>
      <c r="BQ290" s="2">
        <v>0</v>
      </c>
      <c r="BR290" s="2">
        <v>0</v>
      </c>
      <c r="BS290" s="2">
        <v>0</v>
      </c>
      <c r="BT290" s="2">
        <v>0</v>
      </c>
      <c r="BU290" s="2">
        <v>0</v>
      </c>
      <c r="BV290" s="2">
        <v>0</v>
      </c>
      <c r="BW290" s="2">
        <v>0</v>
      </c>
      <c r="BX290" s="2">
        <v>0</v>
      </c>
      <c r="BY290" s="2">
        <v>0</v>
      </c>
      <c r="BZ290" s="3">
        <f t="shared" si="29"/>
        <v>0</v>
      </c>
      <c r="CA290" s="30">
        <f t="shared" si="30"/>
        <v>432.6</v>
      </c>
    </row>
    <row r="291" spans="1:79" s="4" customFormat="1" ht="12.95" customHeight="1" x14ac:dyDescent="0.2">
      <c r="A291" s="5" t="s">
        <v>24</v>
      </c>
      <c r="B291" s="9" t="s">
        <v>16</v>
      </c>
      <c r="C291" s="5" t="s">
        <v>979</v>
      </c>
      <c r="D291" s="8" t="s">
        <v>984</v>
      </c>
      <c r="E291" s="8" t="s">
        <v>979</v>
      </c>
      <c r="F291" s="8" t="s">
        <v>984</v>
      </c>
      <c r="G291" s="5" t="s">
        <v>23</v>
      </c>
      <c r="H291" s="11" t="s">
        <v>971</v>
      </c>
      <c r="I291" s="11"/>
      <c r="J291" s="6" t="s">
        <v>944</v>
      </c>
      <c r="K291" s="6" t="s">
        <v>975</v>
      </c>
      <c r="L291" s="6" t="s">
        <v>976</v>
      </c>
      <c r="M291" s="33"/>
      <c r="N291" s="7">
        <v>0</v>
      </c>
      <c r="O291" s="2">
        <v>0</v>
      </c>
      <c r="P291" s="2">
        <v>69</v>
      </c>
      <c r="Q291" s="2">
        <v>0</v>
      </c>
      <c r="R291" s="2">
        <v>0</v>
      </c>
      <c r="S291" s="2">
        <v>69</v>
      </c>
      <c r="T291" s="2">
        <v>0</v>
      </c>
      <c r="U291" s="2">
        <v>0</v>
      </c>
      <c r="V291" s="2">
        <v>69</v>
      </c>
      <c r="W291" s="2">
        <v>0</v>
      </c>
      <c r="X291" s="2">
        <v>0</v>
      </c>
      <c r="Y291" s="2">
        <v>71.099999999999994</v>
      </c>
      <c r="Z291" s="32">
        <f t="shared" si="25"/>
        <v>278.10000000000002</v>
      </c>
      <c r="AA291" s="2">
        <v>14</v>
      </c>
      <c r="AB291" s="2">
        <v>0</v>
      </c>
      <c r="AC291" s="2">
        <v>20</v>
      </c>
      <c r="AD291" s="2">
        <v>15</v>
      </c>
      <c r="AE291" s="2">
        <v>15</v>
      </c>
      <c r="AF291" s="2">
        <v>30</v>
      </c>
      <c r="AG291" s="2">
        <v>30</v>
      </c>
      <c r="AH291" s="2">
        <v>0</v>
      </c>
      <c r="AI291" s="2">
        <v>0</v>
      </c>
      <c r="AJ291" s="2">
        <v>0</v>
      </c>
      <c r="AK291" s="2">
        <v>0</v>
      </c>
      <c r="AL291" s="2">
        <v>0</v>
      </c>
      <c r="AM291" s="3">
        <f t="shared" si="26"/>
        <v>124</v>
      </c>
      <c r="AN291" s="2">
        <v>0</v>
      </c>
      <c r="AO291" s="2">
        <v>0</v>
      </c>
      <c r="AP291" s="2">
        <v>0</v>
      </c>
      <c r="AQ291" s="2">
        <v>0</v>
      </c>
      <c r="AR291" s="2">
        <v>0</v>
      </c>
      <c r="AS291" s="2">
        <v>0</v>
      </c>
      <c r="AT291" s="2">
        <v>0</v>
      </c>
      <c r="AU291" s="2">
        <v>0</v>
      </c>
      <c r="AV291" s="2">
        <v>0</v>
      </c>
      <c r="AW291" s="2">
        <v>0</v>
      </c>
      <c r="AX291" s="2">
        <v>0</v>
      </c>
      <c r="AY291" s="2">
        <v>0</v>
      </c>
      <c r="AZ291" s="3">
        <f t="shared" si="27"/>
        <v>0</v>
      </c>
      <c r="BA291" s="2">
        <v>0</v>
      </c>
      <c r="BB291" s="2">
        <v>0</v>
      </c>
      <c r="BC291" s="2">
        <v>0</v>
      </c>
      <c r="BD291" s="2">
        <v>0</v>
      </c>
      <c r="BE291" s="2">
        <v>0</v>
      </c>
      <c r="BF291" s="2">
        <v>0</v>
      </c>
      <c r="BG291" s="2">
        <v>0</v>
      </c>
      <c r="BH291" s="2">
        <v>0</v>
      </c>
      <c r="BI291" s="2">
        <v>0</v>
      </c>
      <c r="BJ291" s="2">
        <v>0</v>
      </c>
      <c r="BK291" s="2">
        <v>0</v>
      </c>
      <c r="BL291" s="2">
        <v>0</v>
      </c>
      <c r="BM291" s="3">
        <f t="shared" si="28"/>
        <v>0</v>
      </c>
      <c r="BN291" s="2">
        <v>0</v>
      </c>
      <c r="BO291" s="2">
        <v>0</v>
      </c>
      <c r="BP291" s="2">
        <v>0</v>
      </c>
      <c r="BQ291" s="2">
        <v>0</v>
      </c>
      <c r="BR291" s="2">
        <v>0</v>
      </c>
      <c r="BS291" s="2">
        <v>0</v>
      </c>
      <c r="BT291" s="2">
        <v>0</v>
      </c>
      <c r="BU291" s="2">
        <v>0</v>
      </c>
      <c r="BV291" s="2">
        <v>0</v>
      </c>
      <c r="BW291" s="2">
        <v>0</v>
      </c>
      <c r="BX291" s="2">
        <v>0</v>
      </c>
      <c r="BY291" s="2">
        <v>0</v>
      </c>
      <c r="BZ291" s="3">
        <f t="shared" si="29"/>
        <v>0</v>
      </c>
      <c r="CA291" s="30">
        <f t="shared" si="30"/>
        <v>402.1</v>
      </c>
    </row>
    <row r="292" spans="1:79" s="4" customFormat="1" ht="12.95" customHeight="1" x14ac:dyDescent="0.2">
      <c r="A292" s="5" t="s">
        <v>24</v>
      </c>
      <c r="B292" s="9" t="s">
        <v>16</v>
      </c>
      <c r="C292" s="5" t="s">
        <v>272</v>
      </c>
      <c r="D292" s="8" t="s">
        <v>963</v>
      </c>
      <c r="E292" s="8" t="s">
        <v>272</v>
      </c>
      <c r="F292" s="8" t="s">
        <v>963</v>
      </c>
      <c r="G292" s="5" t="s">
        <v>23</v>
      </c>
      <c r="H292" s="11" t="s">
        <v>533</v>
      </c>
      <c r="I292" s="11"/>
      <c r="J292" s="6" t="s">
        <v>921</v>
      </c>
      <c r="K292" s="6"/>
      <c r="L292" s="6"/>
      <c r="M292" s="33"/>
      <c r="N292" s="7">
        <v>0</v>
      </c>
      <c r="O292" s="2">
        <v>0</v>
      </c>
      <c r="P292" s="2">
        <v>0</v>
      </c>
      <c r="Q292" s="2">
        <v>0</v>
      </c>
      <c r="R292" s="2">
        <v>400</v>
      </c>
      <c r="S292" s="2">
        <v>0</v>
      </c>
      <c r="T292" s="2">
        <v>0</v>
      </c>
      <c r="U292" s="2">
        <v>0</v>
      </c>
      <c r="V292" s="2">
        <v>0</v>
      </c>
      <c r="W292" s="2">
        <v>0</v>
      </c>
      <c r="X292" s="2">
        <v>0</v>
      </c>
      <c r="Y292" s="2">
        <v>0</v>
      </c>
      <c r="Z292" s="32">
        <f t="shared" si="25"/>
        <v>400</v>
      </c>
      <c r="AA292" s="2">
        <v>0</v>
      </c>
      <c r="AB292" s="2">
        <v>0</v>
      </c>
      <c r="AC292" s="2">
        <v>0</v>
      </c>
      <c r="AD292" s="2">
        <v>0</v>
      </c>
      <c r="AE292" s="2">
        <v>0</v>
      </c>
      <c r="AF292" s="2">
        <v>0</v>
      </c>
      <c r="AG292" s="2">
        <v>0</v>
      </c>
      <c r="AH292" s="2">
        <v>0</v>
      </c>
      <c r="AI292" s="2">
        <v>0</v>
      </c>
      <c r="AJ292" s="2">
        <v>0</v>
      </c>
      <c r="AK292" s="2">
        <v>0</v>
      </c>
      <c r="AL292" s="2">
        <v>0</v>
      </c>
      <c r="AM292" s="3">
        <f t="shared" si="26"/>
        <v>0</v>
      </c>
      <c r="AN292" s="2">
        <v>0</v>
      </c>
      <c r="AO292" s="2">
        <v>0</v>
      </c>
      <c r="AP292" s="2">
        <v>0</v>
      </c>
      <c r="AQ292" s="2">
        <v>0</v>
      </c>
      <c r="AR292" s="2">
        <v>0</v>
      </c>
      <c r="AS292" s="2">
        <v>0</v>
      </c>
      <c r="AT292" s="2">
        <v>0</v>
      </c>
      <c r="AU292" s="2">
        <v>0</v>
      </c>
      <c r="AV292" s="2">
        <v>0</v>
      </c>
      <c r="AW292" s="2">
        <v>0</v>
      </c>
      <c r="AX292" s="2">
        <v>0</v>
      </c>
      <c r="AY292" s="2">
        <v>0</v>
      </c>
      <c r="AZ292" s="3">
        <f t="shared" si="27"/>
        <v>0</v>
      </c>
      <c r="BA292" s="2">
        <v>0</v>
      </c>
      <c r="BB292" s="2">
        <v>0</v>
      </c>
      <c r="BC292" s="2">
        <v>0</v>
      </c>
      <c r="BD292" s="2">
        <v>0</v>
      </c>
      <c r="BE292" s="2">
        <v>0</v>
      </c>
      <c r="BF292" s="2">
        <v>0</v>
      </c>
      <c r="BG292" s="2">
        <v>0</v>
      </c>
      <c r="BH292" s="2">
        <v>0</v>
      </c>
      <c r="BI292" s="2">
        <v>0</v>
      </c>
      <c r="BJ292" s="2">
        <v>0</v>
      </c>
      <c r="BK292" s="2">
        <v>0</v>
      </c>
      <c r="BL292" s="2">
        <v>0</v>
      </c>
      <c r="BM292" s="3">
        <f t="shared" si="28"/>
        <v>0</v>
      </c>
      <c r="BN292" s="2">
        <v>0</v>
      </c>
      <c r="BO292" s="2">
        <v>0</v>
      </c>
      <c r="BP292" s="2">
        <v>0</v>
      </c>
      <c r="BQ292" s="2">
        <v>0</v>
      </c>
      <c r="BR292" s="2">
        <v>0</v>
      </c>
      <c r="BS292" s="2">
        <v>0</v>
      </c>
      <c r="BT292" s="2">
        <v>0</v>
      </c>
      <c r="BU292" s="2">
        <v>0</v>
      </c>
      <c r="BV292" s="2">
        <v>0</v>
      </c>
      <c r="BW292" s="2">
        <v>0</v>
      </c>
      <c r="BX292" s="2">
        <v>0</v>
      </c>
      <c r="BY292" s="2">
        <v>0</v>
      </c>
      <c r="BZ292" s="3">
        <f t="shared" si="29"/>
        <v>0</v>
      </c>
      <c r="CA292" s="30">
        <f t="shared" si="30"/>
        <v>400</v>
      </c>
    </row>
    <row r="293" spans="1:79" s="4" customFormat="1" ht="12.95" customHeight="1" x14ac:dyDescent="0.2">
      <c r="A293" s="5" t="s">
        <v>24</v>
      </c>
      <c r="B293" s="9" t="s">
        <v>16</v>
      </c>
      <c r="C293" s="5" t="s">
        <v>980</v>
      </c>
      <c r="D293" s="8" t="s">
        <v>985</v>
      </c>
      <c r="E293" s="8" t="s">
        <v>980</v>
      </c>
      <c r="F293" s="8" t="s">
        <v>985</v>
      </c>
      <c r="G293" s="5" t="s">
        <v>23</v>
      </c>
      <c r="H293" s="11" t="s">
        <v>533</v>
      </c>
      <c r="I293" s="11"/>
      <c r="J293" s="6" t="s">
        <v>1030</v>
      </c>
      <c r="K293" s="6" t="s">
        <v>693</v>
      </c>
      <c r="L293" s="6" t="s">
        <v>26</v>
      </c>
      <c r="M293" s="33"/>
      <c r="N293" s="7">
        <v>0</v>
      </c>
      <c r="O293" s="2">
        <v>0</v>
      </c>
      <c r="P293" s="2">
        <v>0</v>
      </c>
      <c r="Q293" s="2">
        <v>0</v>
      </c>
      <c r="R293" s="2">
        <v>0</v>
      </c>
      <c r="S293" s="2">
        <v>0</v>
      </c>
      <c r="T293" s="2">
        <v>0</v>
      </c>
      <c r="U293" s="2">
        <v>0</v>
      </c>
      <c r="V293" s="2">
        <v>0</v>
      </c>
      <c r="W293" s="2">
        <v>0</v>
      </c>
      <c r="X293" s="2">
        <v>0</v>
      </c>
      <c r="Y293" s="2">
        <v>0</v>
      </c>
      <c r="Z293" s="32">
        <f t="shared" si="25"/>
        <v>0</v>
      </c>
      <c r="AA293" s="2">
        <v>0</v>
      </c>
      <c r="AB293" s="2">
        <v>0</v>
      </c>
      <c r="AC293" s="2">
        <v>0</v>
      </c>
      <c r="AD293" s="2">
        <v>0</v>
      </c>
      <c r="AE293" s="2">
        <v>0</v>
      </c>
      <c r="AF293" s="2">
        <v>0</v>
      </c>
      <c r="AG293" s="2">
        <v>400</v>
      </c>
      <c r="AH293" s="2">
        <v>0</v>
      </c>
      <c r="AI293" s="2">
        <v>0</v>
      </c>
      <c r="AJ293" s="2">
        <v>0</v>
      </c>
      <c r="AK293" s="2">
        <v>0</v>
      </c>
      <c r="AL293" s="2">
        <v>0</v>
      </c>
      <c r="AM293" s="3">
        <f t="shared" si="26"/>
        <v>400</v>
      </c>
      <c r="AN293" s="2">
        <v>0</v>
      </c>
      <c r="AO293" s="2">
        <v>0</v>
      </c>
      <c r="AP293" s="2">
        <v>0</v>
      </c>
      <c r="AQ293" s="2">
        <v>0</v>
      </c>
      <c r="AR293" s="2">
        <v>0</v>
      </c>
      <c r="AS293" s="2">
        <v>0</v>
      </c>
      <c r="AT293" s="2">
        <v>0</v>
      </c>
      <c r="AU293" s="2">
        <v>0</v>
      </c>
      <c r="AV293" s="2">
        <v>0</v>
      </c>
      <c r="AW293" s="2">
        <v>0</v>
      </c>
      <c r="AX293" s="2">
        <v>0</v>
      </c>
      <c r="AY293" s="2">
        <v>0</v>
      </c>
      <c r="AZ293" s="3">
        <f t="shared" si="27"/>
        <v>0</v>
      </c>
      <c r="BA293" s="2">
        <v>0</v>
      </c>
      <c r="BB293" s="2">
        <v>0</v>
      </c>
      <c r="BC293" s="2">
        <v>0</v>
      </c>
      <c r="BD293" s="2">
        <v>0</v>
      </c>
      <c r="BE293" s="2">
        <v>0</v>
      </c>
      <c r="BF293" s="2">
        <v>0</v>
      </c>
      <c r="BG293" s="2">
        <v>0</v>
      </c>
      <c r="BH293" s="2">
        <v>0</v>
      </c>
      <c r="BI293" s="2">
        <v>0</v>
      </c>
      <c r="BJ293" s="2">
        <v>0</v>
      </c>
      <c r="BK293" s="2">
        <v>0</v>
      </c>
      <c r="BL293" s="2">
        <v>0</v>
      </c>
      <c r="BM293" s="3">
        <f t="shared" si="28"/>
        <v>0</v>
      </c>
      <c r="BN293" s="2">
        <v>0</v>
      </c>
      <c r="BO293" s="2">
        <v>0</v>
      </c>
      <c r="BP293" s="2">
        <v>0</v>
      </c>
      <c r="BQ293" s="2">
        <v>0</v>
      </c>
      <c r="BR293" s="2">
        <v>0</v>
      </c>
      <c r="BS293" s="2">
        <v>0</v>
      </c>
      <c r="BT293" s="2">
        <v>0</v>
      </c>
      <c r="BU293" s="2">
        <v>0</v>
      </c>
      <c r="BV293" s="2">
        <v>0</v>
      </c>
      <c r="BW293" s="2">
        <v>0</v>
      </c>
      <c r="BX293" s="2">
        <v>0</v>
      </c>
      <c r="BY293" s="2">
        <v>0</v>
      </c>
      <c r="BZ293" s="3">
        <f t="shared" si="29"/>
        <v>0</v>
      </c>
      <c r="CA293" s="30">
        <f t="shared" si="30"/>
        <v>400</v>
      </c>
    </row>
    <row r="294" spans="1:79" s="4" customFormat="1" ht="13.5" customHeight="1" x14ac:dyDescent="0.2">
      <c r="A294" s="5" t="s">
        <v>24</v>
      </c>
      <c r="B294" s="9" t="s">
        <v>16</v>
      </c>
      <c r="C294" s="5" t="s">
        <v>979</v>
      </c>
      <c r="D294" s="5" t="s">
        <v>984</v>
      </c>
      <c r="E294" s="5" t="s">
        <v>979</v>
      </c>
      <c r="F294" s="5" t="s">
        <v>984</v>
      </c>
      <c r="G294" s="5" t="s">
        <v>23</v>
      </c>
      <c r="H294" s="28" t="s">
        <v>533</v>
      </c>
      <c r="I294" s="28"/>
      <c r="J294" s="6" t="s">
        <v>940</v>
      </c>
      <c r="K294" s="6" t="s">
        <v>941</v>
      </c>
      <c r="L294" s="6"/>
      <c r="M294" s="33"/>
      <c r="N294" s="7">
        <v>0</v>
      </c>
      <c r="O294" s="2">
        <v>0</v>
      </c>
      <c r="P294" s="2">
        <v>0</v>
      </c>
      <c r="Q294" s="2">
        <v>0</v>
      </c>
      <c r="R294" s="2">
        <v>0</v>
      </c>
      <c r="S294" s="2">
        <v>0</v>
      </c>
      <c r="T294" s="2">
        <v>0</v>
      </c>
      <c r="U294" s="2">
        <v>0</v>
      </c>
      <c r="V294" s="2">
        <v>0</v>
      </c>
      <c r="W294" s="2">
        <v>0</v>
      </c>
      <c r="X294" s="27">
        <v>0</v>
      </c>
      <c r="Y294" s="27">
        <v>0</v>
      </c>
      <c r="Z294" s="32">
        <f t="shared" si="25"/>
        <v>0</v>
      </c>
      <c r="AA294" s="2">
        <v>0</v>
      </c>
      <c r="AB294" s="2">
        <v>0</v>
      </c>
      <c r="AC294" s="2">
        <v>0</v>
      </c>
      <c r="AD294" s="2">
        <v>0</v>
      </c>
      <c r="AE294" s="2">
        <v>0</v>
      </c>
      <c r="AF294" s="2">
        <v>0</v>
      </c>
      <c r="AG294" s="2">
        <v>0</v>
      </c>
      <c r="AH294" s="2">
        <v>0</v>
      </c>
      <c r="AI294" s="2">
        <v>0</v>
      </c>
      <c r="AJ294" s="2">
        <v>0</v>
      </c>
      <c r="AK294" s="2">
        <v>0</v>
      </c>
      <c r="AL294" s="2">
        <v>0</v>
      </c>
      <c r="AM294" s="3">
        <f t="shared" si="26"/>
        <v>0</v>
      </c>
      <c r="AN294" s="2">
        <v>100</v>
      </c>
      <c r="AO294" s="2">
        <v>100</v>
      </c>
      <c r="AP294" s="2">
        <v>100</v>
      </c>
      <c r="AQ294" s="2">
        <v>100</v>
      </c>
      <c r="AR294" s="2">
        <v>0</v>
      </c>
      <c r="AS294" s="2">
        <v>0</v>
      </c>
      <c r="AT294" s="2">
        <v>0</v>
      </c>
      <c r="AU294" s="2">
        <v>0</v>
      </c>
      <c r="AV294" s="2">
        <v>0</v>
      </c>
      <c r="AW294" s="2">
        <v>0</v>
      </c>
      <c r="AX294" s="2">
        <v>0</v>
      </c>
      <c r="AY294" s="2">
        <v>0</v>
      </c>
      <c r="AZ294" s="3">
        <f t="shared" si="27"/>
        <v>400</v>
      </c>
      <c r="BA294" s="2">
        <v>0</v>
      </c>
      <c r="BB294" s="2">
        <v>0</v>
      </c>
      <c r="BC294" s="2">
        <v>0</v>
      </c>
      <c r="BD294" s="2">
        <v>0</v>
      </c>
      <c r="BE294" s="2">
        <v>0</v>
      </c>
      <c r="BF294" s="2">
        <v>0</v>
      </c>
      <c r="BG294" s="2">
        <v>0</v>
      </c>
      <c r="BH294" s="2">
        <v>0</v>
      </c>
      <c r="BI294" s="2">
        <v>0</v>
      </c>
      <c r="BJ294" s="2">
        <v>0</v>
      </c>
      <c r="BK294" s="2">
        <v>0</v>
      </c>
      <c r="BL294" s="2">
        <v>0</v>
      </c>
      <c r="BM294" s="3">
        <f t="shared" si="28"/>
        <v>0</v>
      </c>
      <c r="BN294" s="2">
        <v>0</v>
      </c>
      <c r="BO294" s="2">
        <v>0</v>
      </c>
      <c r="BP294" s="2">
        <v>0</v>
      </c>
      <c r="BQ294" s="2">
        <v>0</v>
      </c>
      <c r="BR294" s="2">
        <v>0</v>
      </c>
      <c r="BS294" s="2">
        <v>0</v>
      </c>
      <c r="BT294" s="2">
        <v>0</v>
      </c>
      <c r="BU294" s="2">
        <v>0</v>
      </c>
      <c r="BV294" s="2">
        <v>0</v>
      </c>
      <c r="BW294" s="2">
        <v>0</v>
      </c>
      <c r="BX294" s="2">
        <v>0</v>
      </c>
      <c r="BY294" s="2">
        <v>0</v>
      </c>
      <c r="BZ294" s="3">
        <f t="shared" si="29"/>
        <v>0</v>
      </c>
      <c r="CA294" s="30">
        <f t="shared" si="30"/>
        <v>400</v>
      </c>
    </row>
    <row r="295" spans="1:79" s="4" customFormat="1" ht="12.95" customHeight="1" x14ac:dyDescent="0.2">
      <c r="A295" s="5" t="s">
        <v>24</v>
      </c>
      <c r="B295" s="9" t="s">
        <v>16</v>
      </c>
      <c r="C295" s="5" t="s">
        <v>979</v>
      </c>
      <c r="D295" s="8" t="s">
        <v>984</v>
      </c>
      <c r="E295" s="8" t="s">
        <v>979</v>
      </c>
      <c r="F295" s="8" t="s">
        <v>984</v>
      </c>
      <c r="G295" s="5" t="s">
        <v>29</v>
      </c>
      <c r="H295" s="11" t="s">
        <v>533</v>
      </c>
      <c r="I295" s="11"/>
      <c r="J295" s="6" t="s">
        <v>519</v>
      </c>
      <c r="K295" s="6" t="s">
        <v>520</v>
      </c>
      <c r="L295" s="6" t="s">
        <v>521</v>
      </c>
      <c r="M295" s="33"/>
      <c r="N295" s="7">
        <v>0</v>
      </c>
      <c r="O295" s="2">
        <v>0</v>
      </c>
      <c r="P295" s="2">
        <v>0</v>
      </c>
      <c r="Q295" s="2">
        <v>0</v>
      </c>
      <c r="R295" s="2">
        <v>0</v>
      </c>
      <c r="S295" s="2">
        <v>0</v>
      </c>
      <c r="T295" s="2">
        <v>0</v>
      </c>
      <c r="U295" s="2">
        <v>0</v>
      </c>
      <c r="V295" s="2">
        <v>0</v>
      </c>
      <c r="W295" s="2">
        <v>0</v>
      </c>
      <c r="X295" s="2">
        <v>190</v>
      </c>
      <c r="Y295" s="2">
        <v>190</v>
      </c>
      <c r="Z295" s="32">
        <f t="shared" si="25"/>
        <v>380</v>
      </c>
      <c r="AA295" s="2">
        <v>0</v>
      </c>
      <c r="AB295" s="2">
        <v>0</v>
      </c>
      <c r="AC295" s="2">
        <v>0</v>
      </c>
      <c r="AD295" s="2">
        <v>0</v>
      </c>
      <c r="AE295" s="2">
        <v>0</v>
      </c>
      <c r="AF295" s="2">
        <v>0</v>
      </c>
      <c r="AG295" s="2">
        <v>0</v>
      </c>
      <c r="AH295" s="2">
        <v>0</v>
      </c>
      <c r="AI295" s="2">
        <v>0</v>
      </c>
      <c r="AJ295" s="2">
        <v>0</v>
      </c>
      <c r="AK295" s="2">
        <v>0</v>
      </c>
      <c r="AL295" s="2">
        <v>0</v>
      </c>
      <c r="AM295" s="3">
        <f t="shared" si="26"/>
        <v>0</v>
      </c>
      <c r="AN295" s="2">
        <v>0</v>
      </c>
      <c r="AO295" s="2">
        <v>0</v>
      </c>
      <c r="AP295" s="2">
        <v>0</v>
      </c>
      <c r="AQ295" s="2">
        <v>0</v>
      </c>
      <c r="AR295" s="2">
        <v>0</v>
      </c>
      <c r="AS295" s="2">
        <v>0</v>
      </c>
      <c r="AT295" s="2">
        <v>0</v>
      </c>
      <c r="AU295" s="2">
        <v>0</v>
      </c>
      <c r="AV295" s="2">
        <v>0</v>
      </c>
      <c r="AW295" s="2">
        <v>0</v>
      </c>
      <c r="AX295" s="2">
        <v>0</v>
      </c>
      <c r="AY295" s="2">
        <v>0</v>
      </c>
      <c r="AZ295" s="3">
        <f t="shared" si="27"/>
        <v>0</v>
      </c>
      <c r="BA295" s="2">
        <v>0</v>
      </c>
      <c r="BB295" s="2">
        <v>0</v>
      </c>
      <c r="BC295" s="2">
        <v>0</v>
      </c>
      <c r="BD295" s="2">
        <v>0</v>
      </c>
      <c r="BE295" s="2">
        <v>0</v>
      </c>
      <c r="BF295" s="2">
        <v>0</v>
      </c>
      <c r="BG295" s="2">
        <v>0</v>
      </c>
      <c r="BH295" s="2">
        <v>0</v>
      </c>
      <c r="BI295" s="2">
        <v>0</v>
      </c>
      <c r="BJ295" s="2">
        <v>0</v>
      </c>
      <c r="BK295" s="2">
        <v>0</v>
      </c>
      <c r="BL295" s="2">
        <v>0</v>
      </c>
      <c r="BM295" s="3">
        <f t="shared" si="28"/>
        <v>0</v>
      </c>
      <c r="BN295" s="2">
        <v>0</v>
      </c>
      <c r="BO295" s="2">
        <v>0</v>
      </c>
      <c r="BP295" s="2">
        <v>0</v>
      </c>
      <c r="BQ295" s="2">
        <v>0</v>
      </c>
      <c r="BR295" s="2">
        <v>0</v>
      </c>
      <c r="BS295" s="2">
        <v>0</v>
      </c>
      <c r="BT295" s="2">
        <v>0</v>
      </c>
      <c r="BU295" s="2">
        <v>0</v>
      </c>
      <c r="BV295" s="2">
        <v>0</v>
      </c>
      <c r="BW295" s="2">
        <v>0</v>
      </c>
      <c r="BX295" s="2">
        <v>0</v>
      </c>
      <c r="BY295" s="2">
        <v>0</v>
      </c>
      <c r="BZ295" s="3">
        <f t="shared" si="29"/>
        <v>0</v>
      </c>
      <c r="CA295" s="30">
        <f t="shared" si="30"/>
        <v>380</v>
      </c>
    </row>
    <row r="296" spans="1:79" s="4" customFormat="1" ht="12.95" customHeight="1" x14ac:dyDescent="0.2">
      <c r="A296" s="5" t="s">
        <v>24</v>
      </c>
      <c r="B296" s="9" t="s">
        <v>16</v>
      </c>
      <c r="C296" s="5" t="s">
        <v>979</v>
      </c>
      <c r="D296" s="8" t="s">
        <v>984</v>
      </c>
      <c r="E296" s="8" t="s">
        <v>979</v>
      </c>
      <c r="F296" s="8" t="s">
        <v>984</v>
      </c>
      <c r="G296" s="5" t="s">
        <v>29</v>
      </c>
      <c r="H296" s="11" t="s">
        <v>533</v>
      </c>
      <c r="I296" s="11"/>
      <c r="J296" s="6" t="s">
        <v>1012</v>
      </c>
      <c r="K296" s="6" t="s">
        <v>1013</v>
      </c>
      <c r="L296" s="6" t="s">
        <v>1014</v>
      </c>
      <c r="M296" s="33"/>
      <c r="N296" s="7">
        <v>0</v>
      </c>
      <c r="O296" s="2">
        <v>0</v>
      </c>
      <c r="P296" s="2">
        <v>0</v>
      </c>
      <c r="Q296" s="2">
        <v>0</v>
      </c>
      <c r="R296" s="2">
        <v>0</v>
      </c>
      <c r="S296" s="2">
        <v>0</v>
      </c>
      <c r="T296" s="2"/>
      <c r="U296" s="2">
        <v>94</v>
      </c>
      <c r="V296" s="2">
        <v>94</v>
      </c>
      <c r="W296" s="2">
        <v>94</v>
      </c>
      <c r="X296" s="2">
        <v>55</v>
      </c>
      <c r="Y296" s="2">
        <v>37</v>
      </c>
      <c r="Z296" s="32">
        <f t="shared" si="25"/>
        <v>374</v>
      </c>
      <c r="AA296" s="2">
        <v>0</v>
      </c>
      <c r="AB296" s="2">
        <v>0</v>
      </c>
      <c r="AC296" s="2">
        <v>0</v>
      </c>
      <c r="AD296" s="2">
        <v>0</v>
      </c>
      <c r="AE296" s="2">
        <v>0</v>
      </c>
      <c r="AF296" s="2">
        <v>0</v>
      </c>
      <c r="AG296" s="2">
        <v>0</v>
      </c>
      <c r="AH296" s="2">
        <v>0</v>
      </c>
      <c r="AI296" s="2">
        <v>0</v>
      </c>
      <c r="AJ296" s="2">
        <v>0</v>
      </c>
      <c r="AK296" s="2">
        <v>0</v>
      </c>
      <c r="AL296" s="2">
        <v>0</v>
      </c>
      <c r="AM296" s="3">
        <f t="shared" si="26"/>
        <v>0</v>
      </c>
      <c r="AN296" s="2">
        <v>0</v>
      </c>
      <c r="AO296" s="2">
        <v>0</v>
      </c>
      <c r="AP296" s="2">
        <v>0</v>
      </c>
      <c r="AQ296" s="2">
        <v>0</v>
      </c>
      <c r="AR296" s="2">
        <v>0</v>
      </c>
      <c r="AS296" s="2">
        <v>0</v>
      </c>
      <c r="AT296" s="2">
        <v>0</v>
      </c>
      <c r="AU296" s="2">
        <v>0</v>
      </c>
      <c r="AV296" s="2">
        <v>0</v>
      </c>
      <c r="AW296" s="2">
        <v>0</v>
      </c>
      <c r="AX296" s="2">
        <v>0</v>
      </c>
      <c r="AY296" s="2">
        <v>0</v>
      </c>
      <c r="AZ296" s="3">
        <f t="shared" si="27"/>
        <v>0</v>
      </c>
      <c r="BA296" s="2">
        <v>0</v>
      </c>
      <c r="BB296" s="2">
        <v>0</v>
      </c>
      <c r="BC296" s="2">
        <v>0</v>
      </c>
      <c r="BD296" s="2">
        <v>0</v>
      </c>
      <c r="BE296" s="2">
        <v>0</v>
      </c>
      <c r="BF296" s="2">
        <v>0</v>
      </c>
      <c r="BG296" s="2">
        <v>0</v>
      </c>
      <c r="BH296" s="2">
        <v>0</v>
      </c>
      <c r="BI296" s="2">
        <v>0</v>
      </c>
      <c r="BJ296" s="2">
        <v>0</v>
      </c>
      <c r="BK296" s="2">
        <v>0</v>
      </c>
      <c r="BL296" s="2">
        <v>0</v>
      </c>
      <c r="BM296" s="3">
        <f t="shared" si="28"/>
        <v>0</v>
      </c>
      <c r="BN296" s="2">
        <v>0</v>
      </c>
      <c r="BO296" s="2">
        <v>0</v>
      </c>
      <c r="BP296" s="2">
        <v>0</v>
      </c>
      <c r="BQ296" s="2">
        <v>0</v>
      </c>
      <c r="BR296" s="2">
        <v>0</v>
      </c>
      <c r="BS296" s="2">
        <v>0</v>
      </c>
      <c r="BT296" s="2">
        <v>0</v>
      </c>
      <c r="BU296" s="2">
        <v>0</v>
      </c>
      <c r="BV296" s="2">
        <v>0</v>
      </c>
      <c r="BW296" s="2">
        <v>0</v>
      </c>
      <c r="BX296" s="2">
        <v>0</v>
      </c>
      <c r="BY296" s="2">
        <v>0</v>
      </c>
      <c r="BZ296" s="3">
        <f t="shared" si="29"/>
        <v>0</v>
      </c>
      <c r="CA296" s="30">
        <f t="shared" si="30"/>
        <v>374</v>
      </c>
    </row>
    <row r="297" spans="1:79" s="4" customFormat="1" ht="12.95" customHeight="1" x14ac:dyDescent="0.2">
      <c r="A297" s="5" t="s">
        <v>24</v>
      </c>
      <c r="B297" s="9" t="s">
        <v>16</v>
      </c>
      <c r="C297" s="5" t="s">
        <v>979</v>
      </c>
      <c r="D297" s="8" t="s">
        <v>984</v>
      </c>
      <c r="E297" s="8" t="s">
        <v>979</v>
      </c>
      <c r="F297" s="8" t="s">
        <v>984</v>
      </c>
      <c r="G297" s="5" t="s">
        <v>29</v>
      </c>
      <c r="H297" s="11" t="s">
        <v>533</v>
      </c>
      <c r="I297" s="11"/>
      <c r="J297" s="6" t="s">
        <v>501</v>
      </c>
      <c r="K297" s="6" t="s">
        <v>502</v>
      </c>
      <c r="L297" s="6" t="s">
        <v>503</v>
      </c>
      <c r="M297" s="33"/>
      <c r="N297" s="7">
        <v>0</v>
      </c>
      <c r="O297" s="2">
        <v>0</v>
      </c>
      <c r="P297" s="2">
        <v>0</v>
      </c>
      <c r="Q297" s="2">
        <v>0</v>
      </c>
      <c r="R297" s="2">
        <v>0</v>
      </c>
      <c r="S297" s="2">
        <v>350</v>
      </c>
      <c r="T297" s="2">
        <v>0</v>
      </c>
      <c r="U297" s="2">
        <v>0</v>
      </c>
      <c r="V297" s="2">
        <v>0</v>
      </c>
      <c r="W297" s="2">
        <v>0</v>
      </c>
      <c r="X297" s="2">
        <v>0</v>
      </c>
      <c r="Y297" s="2">
        <v>0</v>
      </c>
      <c r="Z297" s="32">
        <f t="shared" si="25"/>
        <v>350</v>
      </c>
      <c r="AA297" s="2">
        <v>0</v>
      </c>
      <c r="AB297" s="2">
        <v>0</v>
      </c>
      <c r="AC297" s="2">
        <v>0</v>
      </c>
      <c r="AD297" s="2">
        <v>0</v>
      </c>
      <c r="AE297" s="2">
        <v>0</v>
      </c>
      <c r="AF297" s="2">
        <v>0</v>
      </c>
      <c r="AG297" s="2">
        <v>0</v>
      </c>
      <c r="AH297" s="2">
        <v>0</v>
      </c>
      <c r="AI297" s="2">
        <v>0</v>
      </c>
      <c r="AJ297" s="2">
        <v>0</v>
      </c>
      <c r="AK297" s="2">
        <v>0</v>
      </c>
      <c r="AL297" s="2">
        <v>0</v>
      </c>
      <c r="AM297" s="3">
        <f t="shared" si="26"/>
        <v>0</v>
      </c>
      <c r="AN297" s="2">
        <v>0</v>
      </c>
      <c r="AO297" s="2">
        <v>0</v>
      </c>
      <c r="AP297" s="2">
        <v>0</v>
      </c>
      <c r="AQ297" s="2">
        <v>0</v>
      </c>
      <c r="AR297" s="2">
        <v>0</v>
      </c>
      <c r="AS297" s="2">
        <v>0</v>
      </c>
      <c r="AT297" s="2">
        <v>0</v>
      </c>
      <c r="AU297" s="2">
        <v>0</v>
      </c>
      <c r="AV297" s="2">
        <v>0</v>
      </c>
      <c r="AW297" s="2">
        <v>0</v>
      </c>
      <c r="AX297" s="2">
        <v>0</v>
      </c>
      <c r="AY297" s="2">
        <v>0</v>
      </c>
      <c r="AZ297" s="3">
        <f t="shared" si="27"/>
        <v>0</v>
      </c>
      <c r="BA297" s="2">
        <v>0</v>
      </c>
      <c r="BB297" s="2">
        <v>0</v>
      </c>
      <c r="BC297" s="2">
        <v>0</v>
      </c>
      <c r="BD297" s="2">
        <v>0</v>
      </c>
      <c r="BE297" s="2">
        <v>0</v>
      </c>
      <c r="BF297" s="2">
        <v>0</v>
      </c>
      <c r="BG297" s="2">
        <v>0</v>
      </c>
      <c r="BH297" s="2">
        <v>0</v>
      </c>
      <c r="BI297" s="2">
        <v>0</v>
      </c>
      <c r="BJ297" s="2">
        <v>0</v>
      </c>
      <c r="BK297" s="2">
        <v>0</v>
      </c>
      <c r="BL297" s="2">
        <v>0</v>
      </c>
      <c r="BM297" s="3">
        <f t="shared" si="28"/>
        <v>0</v>
      </c>
      <c r="BN297" s="2">
        <v>0</v>
      </c>
      <c r="BO297" s="2">
        <v>0</v>
      </c>
      <c r="BP297" s="2">
        <v>0</v>
      </c>
      <c r="BQ297" s="2">
        <v>0</v>
      </c>
      <c r="BR297" s="2">
        <v>0</v>
      </c>
      <c r="BS297" s="2">
        <v>0</v>
      </c>
      <c r="BT297" s="2">
        <v>0</v>
      </c>
      <c r="BU297" s="2">
        <v>0</v>
      </c>
      <c r="BV297" s="2">
        <v>0</v>
      </c>
      <c r="BW297" s="2">
        <v>0</v>
      </c>
      <c r="BX297" s="2">
        <v>0</v>
      </c>
      <c r="BY297" s="2">
        <v>0</v>
      </c>
      <c r="BZ297" s="3">
        <f t="shared" si="29"/>
        <v>0</v>
      </c>
      <c r="CA297" s="30">
        <f t="shared" si="30"/>
        <v>350</v>
      </c>
    </row>
    <row r="298" spans="1:79" s="4" customFormat="1" ht="12.95" customHeight="1" x14ac:dyDescent="0.2">
      <c r="A298" s="5" t="s">
        <v>24</v>
      </c>
      <c r="B298" s="9" t="s">
        <v>16</v>
      </c>
      <c r="C298" s="5" t="s">
        <v>25</v>
      </c>
      <c r="D298" s="8" t="s">
        <v>1035</v>
      </c>
      <c r="E298" s="8" t="s">
        <v>25</v>
      </c>
      <c r="F298" s="8" t="s">
        <v>1035</v>
      </c>
      <c r="G298" s="5" t="s">
        <v>23</v>
      </c>
      <c r="H298" s="11" t="s">
        <v>533</v>
      </c>
      <c r="I298" s="11"/>
      <c r="J298" s="6" t="s">
        <v>328</v>
      </c>
      <c r="K298" s="6" t="s">
        <v>329</v>
      </c>
      <c r="L298" s="6" t="s">
        <v>330</v>
      </c>
      <c r="M298" s="33"/>
      <c r="N298" s="7">
        <v>0</v>
      </c>
      <c r="O298" s="2">
        <v>0</v>
      </c>
      <c r="P298" s="2">
        <v>0</v>
      </c>
      <c r="Q298" s="2">
        <v>0</v>
      </c>
      <c r="R298" s="2">
        <v>0</v>
      </c>
      <c r="S298" s="2">
        <v>150</v>
      </c>
      <c r="T298" s="2">
        <v>0</v>
      </c>
      <c r="U298" s="2">
        <v>0</v>
      </c>
      <c r="V298" s="2">
        <v>0</v>
      </c>
      <c r="W298" s="2">
        <v>0</v>
      </c>
      <c r="X298" s="2">
        <v>0</v>
      </c>
      <c r="Y298" s="2">
        <v>0</v>
      </c>
      <c r="Z298" s="32">
        <f t="shared" si="25"/>
        <v>150</v>
      </c>
      <c r="AA298" s="2">
        <v>0</v>
      </c>
      <c r="AB298" s="2">
        <v>0</v>
      </c>
      <c r="AC298" s="2">
        <v>0</v>
      </c>
      <c r="AD298" s="2">
        <v>0</v>
      </c>
      <c r="AE298" s="2">
        <v>0</v>
      </c>
      <c r="AF298" s="2">
        <v>0</v>
      </c>
      <c r="AG298" s="2">
        <v>0</v>
      </c>
      <c r="AH298" s="2">
        <v>0</v>
      </c>
      <c r="AI298" s="2">
        <v>0</v>
      </c>
      <c r="AJ298" s="2">
        <v>0</v>
      </c>
      <c r="AK298" s="2">
        <v>0</v>
      </c>
      <c r="AL298" s="2">
        <v>0</v>
      </c>
      <c r="AM298" s="3">
        <f t="shared" si="26"/>
        <v>0</v>
      </c>
      <c r="AN298" s="2">
        <v>0</v>
      </c>
      <c r="AO298" s="2">
        <v>0</v>
      </c>
      <c r="AP298" s="2">
        <v>0</v>
      </c>
      <c r="AQ298" s="2">
        <v>0</v>
      </c>
      <c r="AR298" s="2">
        <v>0</v>
      </c>
      <c r="AS298" s="2">
        <v>0</v>
      </c>
      <c r="AT298" s="2">
        <v>0</v>
      </c>
      <c r="AU298" s="2">
        <v>0</v>
      </c>
      <c r="AV298" s="2">
        <v>0</v>
      </c>
      <c r="AW298" s="2">
        <v>0</v>
      </c>
      <c r="AX298" s="2">
        <v>0</v>
      </c>
      <c r="AY298" s="2">
        <v>0</v>
      </c>
      <c r="AZ298" s="3">
        <f t="shared" si="27"/>
        <v>0</v>
      </c>
      <c r="BA298" s="2">
        <v>0</v>
      </c>
      <c r="BB298" s="2">
        <v>0</v>
      </c>
      <c r="BC298" s="2">
        <v>0</v>
      </c>
      <c r="BD298" s="2">
        <v>0</v>
      </c>
      <c r="BE298" s="2">
        <v>0</v>
      </c>
      <c r="BF298" s="2">
        <v>150</v>
      </c>
      <c r="BG298" s="2">
        <v>0</v>
      </c>
      <c r="BH298" s="2">
        <v>0</v>
      </c>
      <c r="BI298" s="2">
        <v>0</v>
      </c>
      <c r="BJ298" s="2">
        <v>0</v>
      </c>
      <c r="BK298" s="2">
        <v>0</v>
      </c>
      <c r="BL298" s="2">
        <v>0</v>
      </c>
      <c r="BM298" s="3">
        <f t="shared" si="28"/>
        <v>150</v>
      </c>
      <c r="BN298" s="2">
        <v>0</v>
      </c>
      <c r="BO298" s="2">
        <v>0</v>
      </c>
      <c r="BP298" s="2">
        <v>0</v>
      </c>
      <c r="BQ298" s="2">
        <v>0</v>
      </c>
      <c r="BR298" s="2">
        <v>0</v>
      </c>
      <c r="BS298" s="2">
        <v>0</v>
      </c>
      <c r="BT298" s="2">
        <v>0</v>
      </c>
      <c r="BU298" s="2">
        <v>0</v>
      </c>
      <c r="BV298" s="2">
        <v>0</v>
      </c>
      <c r="BW298" s="2">
        <v>0</v>
      </c>
      <c r="BX298" s="2">
        <v>0</v>
      </c>
      <c r="BY298" s="2">
        <v>0</v>
      </c>
      <c r="BZ298" s="3">
        <f t="shared" si="29"/>
        <v>0</v>
      </c>
      <c r="CA298" s="30">
        <f t="shared" si="30"/>
        <v>300</v>
      </c>
    </row>
    <row r="299" spans="1:79" s="4" customFormat="1" ht="12.95" customHeight="1" x14ac:dyDescent="0.2">
      <c r="A299" s="5" t="s">
        <v>24</v>
      </c>
      <c r="B299" s="9" t="s">
        <v>16</v>
      </c>
      <c r="C299" s="5" t="s">
        <v>979</v>
      </c>
      <c r="D299" s="8" t="s">
        <v>984</v>
      </c>
      <c r="E299" s="8" t="s">
        <v>979</v>
      </c>
      <c r="F299" s="8" t="s">
        <v>984</v>
      </c>
      <c r="G299" s="5" t="s">
        <v>23</v>
      </c>
      <c r="H299" s="11" t="s">
        <v>533</v>
      </c>
      <c r="I299" s="11"/>
      <c r="J299" s="6" t="s">
        <v>374</v>
      </c>
      <c r="K299" s="6" t="s">
        <v>773</v>
      </c>
      <c r="L299" s="6" t="s">
        <v>774</v>
      </c>
      <c r="M299" s="33"/>
      <c r="N299" s="7">
        <v>0</v>
      </c>
      <c r="O299" s="2">
        <v>0</v>
      </c>
      <c r="P299" s="2">
        <v>0</v>
      </c>
      <c r="Q299" s="2">
        <v>0</v>
      </c>
      <c r="R299" s="2">
        <v>0</v>
      </c>
      <c r="S299" s="2">
        <v>0</v>
      </c>
      <c r="T299" s="2">
        <v>0</v>
      </c>
      <c r="U299" s="2">
        <v>0</v>
      </c>
      <c r="V299" s="2">
        <v>0</v>
      </c>
      <c r="W299" s="2">
        <v>0</v>
      </c>
      <c r="X299" s="2">
        <v>0</v>
      </c>
      <c r="Y299" s="2">
        <v>0</v>
      </c>
      <c r="Z299" s="32">
        <f t="shared" si="25"/>
        <v>0</v>
      </c>
      <c r="AA299" s="2">
        <v>0</v>
      </c>
      <c r="AB299" s="2">
        <v>0</v>
      </c>
      <c r="AC299" s="2">
        <v>0</v>
      </c>
      <c r="AD299" s="2">
        <v>0</v>
      </c>
      <c r="AE299" s="2">
        <v>0</v>
      </c>
      <c r="AF299" s="2">
        <v>0</v>
      </c>
      <c r="AG299" s="2">
        <v>0</v>
      </c>
      <c r="AH299" s="2">
        <v>0</v>
      </c>
      <c r="AI299" s="2">
        <v>0</v>
      </c>
      <c r="AJ299" s="2">
        <v>0</v>
      </c>
      <c r="AK299" s="2">
        <v>0</v>
      </c>
      <c r="AL299" s="2">
        <v>300</v>
      </c>
      <c r="AM299" s="3">
        <f t="shared" si="26"/>
        <v>300</v>
      </c>
      <c r="AN299" s="2">
        <v>0</v>
      </c>
      <c r="AO299" s="2">
        <v>0</v>
      </c>
      <c r="AP299" s="2">
        <v>0</v>
      </c>
      <c r="AQ299" s="2">
        <v>0</v>
      </c>
      <c r="AR299" s="2">
        <v>0</v>
      </c>
      <c r="AS299" s="2">
        <v>0</v>
      </c>
      <c r="AT299" s="2">
        <v>0</v>
      </c>
      <c r="AU299" s="2">
        <v>0</v>
      </c>
      <c r="AV299" s="2">
        <v>0</v>
      </c>
      <c r="AW299" s="2">
        <v>0</v>
      </c>
      <c r="AX299" s="2">
        <v>0</v>
      </c>
      <c r="AY299" s="2">
        <v>0</v>
      </c>
      <c r="AZ299" s="3">
        <f t="shared" si="27"/>
        <v>0</v>
      </c>
      <c r="BA299" s="2">
        <v>0</v>
      </c>
      <c r="BB299" s="2">
        <v>0</v>
      </c>
      <c r="BC299" s="2">
        <v>0</v>
      </c>
      <c r="BD299" s="2">
        <v>0</v>
      </c>
      <c r="BE299" s="2">
        <v>0</v>
      </c>
      <c r="BF299" s="2">
        <v>0</v>
      </c>
      <c r="BG299" s="2">
        <v>0</v>
      </c>
      <c r="BH299" s="2">
        <v>0</v>
      </c>
      <c r="BI299" s="2">
        <v>0</v>
      </c>
      <c r="BJ299" s="2">
        <v>0</v>
      </c>
      <c r="BK299" s="2">
        <v>0</v>
      </c>
      <c r="BL299" s="2">
        <v>0</v>
      </c>
      <c r="BM299" s="3">
        <f t="shared" si="28"/>
        <v>0</v>
      </c>
      <c r="BN299" s="2">
        <v>0</v>
      </c>
      <c r="BO299" s="2">
        <v>0</v>
      </c>
      <c r="BP299" s="2">
        <v>0</v>
      </c>
      <c r="BQ299" s="2">
        <v>0</v>
      </c>
      <c r="BR299" s="2">
        <v>0</v>
      </c>
      <c r="BS299" s="2">
        <v>0</v>
      </c>
      <c r="BT299" s="2">
        <v>0</v>
      </c>
      <c r="BU299" s="2">
        <v>0</v>
      </c>
      <c r="BV299" s="2">
        <v>0</v>
      </c>
      <c r="BW299" s="2">
        <v>0</v>
      </c>
      <c r="BX299" s="2">
        <v>0</v>
      </c>
      <c r="BY299" s="2">
        <v>0</v>
      </c>
      <c r="BZ299" s="3">
        <f t="shared" si="29"/>
        <v>0</v>
      </c>
      <c r="CA299" s="30">
        <f t="shared" si="30"/>
        <v>300</v>
      </c>
    </row>
    <row r="300" spans="1:79" s="4" customFormat="1" ht="12.95" customHeight="1" x14ac:dyDescent="0.2">
      <c r="A300" s="5" t="s">
        <v>24</v>
      </c>
      <c r="B300" s="9" t="s">
        <v>16</v>
      </c>
      <c r="C300" s="5" t="s">
        <v>979</v>
      </c>
      <c r="D300" s="8" t="s">
        <v>984</v>
      </c>
      <c r="E300" s="8" t="s">
        <v>979</v>
      </c>
      <c r="F300" s="8" t="s">
        <v>984</v>
      </c>
      <c r="G300" s="5" t="s">
        <v>23</v>
      </c>
      <c r="H300" s="11" t="s">
        <v>533</v>
      </c>
      <c r="I300" s="11"/>
      <c r="J300" s="6" t="s">
        <v>376</v>
      </c>
      <c r="K300" s="6" t="s">
        <v>780</v>
      </c>
      <c r="L300" s="6" t="s">
        <v>774</v>
      </c>
      <c r="M300" s="33"/>
      <c r="N300" s="7">
        <v>0</v>
      </c>
      <c r="O300" s="2">
        <v>0</v>
      </c>
      <c r="P300" s="2">
        <v>0</v>
      </c>
      <c r="Q300" s="2">
        <v>0</v>
      </c>
      <c r="R300" s="2">
        <v>0</v>
      </c>
      <c r="S300" s="2">
        <v>0</v>
      </c>
      <c r="T300" s="2">
        <v>0</v>
      </c>
      <c r="U300" s="2">
        <v>0</v>
      </c>
      <c r="V300" s="2">
        <v>0</v>
      </c>
      <c r="W300" s="2">
        <v>0</v>
      </c>
      <c r="X300" s="2">
        <v>0</v>
      </c>
      <c r="Y300" s="2">
        <v>0</v>
      </c>
      <c r="Z300" s="32">
        <f t="shared" si="25"/>
        <v>0</v>
      </c>
      <c r="AA300" s="2">
        <v>0</v>
      </c>
      <c r="AB300" s="2">
        <v>0</v>
      </c>
      <c r="AC300" s="2">
        <v>0</v>
      </c>
      <c r="AD300" s="2">
        <v>0</v>
      </c>
      <c r="AE300" s="2">
        <v>0</v>
      </c>
      <c r="AF300" s="2">
        <v>0</v>
      </c>
      <c r="AG300" s="2">
        <v>0</v>
      </c>
      <c r="AH300" s="2">
        <v>0</v>
      </c>
      <c r="AI300" s="2">
        <v>0</v>
      </c>
      <c r="AJ300" s="2">
        <v>0</v>
      </c>
      <c r="AK300" s="2">
        <v>0</v>
      </c>
      <c r="AL300" s="2">
        <v>150</v>
      </c>
      <c r="AM300" s="3">
        <f t="shared" si="26"/>
        <v>150</v>
      </c>
      <c r="AN300" s="2">
        <v>0</v>
      </c>
      <c r="AO300" s="2">
        <v>0</v>
      </c>
      <c r="AP300" s="2">
        <v>0</v>
      </c>
      <c r="AQ300" s="2">
        <v>0</v>
      </c>
      <c r="AR300" s="2">
        <v>0</v>
      </c>
      <c r="AS300" s="2">
        <v>0</v>
      </c>
      <c r="AT300" s="2">
        <v>150</v>
      </c>
      <c r="AU300" s="2">
        <v>0</v>
      </c>
      <c r="AV300" s="2">
        <v>0</v>
      </c>
      <c r="AW300" s="2">
        <v>0</v>
      </c>
      <c r="AX300" s="2">
        <v>0</v>
      </c>
      <c r="AY300" s="2">
        <v>0</v>
      </c>
      <c r="AZ300" s="3">
        <f t="shared" si="27"/>
        <v>150</v>
      </c>
      <c r="BA300" s="2">
        <v>0</v>
      </c>
      <c r="BB300" s="2">
        <v>0</v>
      </c>
      <c r="BC300" s="2">
        <v>0</v>
      </c>
      <c r="BD300" s="2">
        <v>0</v>
      </c>
      <c r="BE300" s="2">
        <v>0</v>
      </c>
      <c r="BF300" s="2">
        <v>0</v>
      </c>
      <c r="BG300" s="2">
        <v>0</v>
      </c>
      <c r="BH300" s="2">
        <v>0</v>
      </c>
      <c r="BI300" s="2">
        <v>0</v>
      </c>
      <c r="BJ300" s="2">
        <v>0</v>
      </c>
      <c r="BK300" s="2">
        <v>0</v>
      </c>
      <c r="BL300" s="2">
        <v>0</v>
      </c>
      <c r="BM300" s="3">
        <f t="shared" si="28"/>
        <v>0</v>
      </c>
      <c r="BN300" s="2">
        <v>0</v>
      </c>
      <c r="BO300" s="2">
        <v>0</v>
      </c>
      <c r="BP300" s="2">
        <v>0</v>
      </c>
      <c r="BQ300" s="2">
        <v>0</v>
      </c>
      <c r="BR300" s="2">
        <v>0</v>
      </c>
      <c r="BS300" s="2">
        <v>0</v>
      </c>
      <c r="BT300" s="2">
        <v>0</v>
      </c>
      <c r="BU300" s="2">
        <v>0</v>
      </c>
      <c r="BV300" s="2">
        <v>0</v>
      </c>
      <c r="BW300" s="2">
        <v>0</v>
      </c>
      <c r="BX300" s="2">
        <v>0</v>
      </c>
      <c r="BY300" s="2">
        <v>0</v>
      </c>
      <c r="BZ300" s="3">
        <f t="shared" si="29"/>
        <v>0</v>
      </c>
      <c r="CA300" s="30">
        <f t="shared" si="30"/>
        <v>300</v>
      </c>
    </row>
    <row r="301" spans="1:79" s="4" customFormat="1" ht="12.95" customHeight="1" x14ac:dyDescent="0.2">
      <c r="A301" s="5" t="s">
        <v>24</v>
      </c>
      <c r="B301" s="9" t="s">
        <v>16</v>
      </c>
      <c r="C301" s="5" t="s">
        <v>979</v>
      </c>
      <c r="D301" s="8" t="s">
        <v>984</v>
      </c>
      <c r="E301" s="8" t="s">
        <v>979</v>
      </c>
      <c r="F301" s="8" t="s">
        <v>984</v>
      </c>
      <c r="G301" s="5" t="s">
        <v>23</v>
      </c>
      <c r="H301" s="11" t="s">
        <v>533</v>
      </c>
      <c r="I301" s="11"/>
      <c r="J301" s="6" t="s">
        <v>378</v>
      </c>
      <c r="K301" s="6" t="s">
        <v>783</v>
      </c>
      <c r="L301" s="6" t="s">
        <v>784</v>
      </c>
      <c r="M301" s="33"/>
      <c r="N301" s="7">
        <v>0</v>
      </c>
      <c r="O301" s="2">
        <v>0</v>
      </c>
      <c r="P301" s="2">
        <v>0</v>
      </c>
      <c r="Q301" s="2">
        <v>0</v>
      </c>
      <c r="R301" s="2">
        <v>0</v>
      </c>
      <c r="S301" s="2">
        <v>0</v>
      </c>
      <c r="T301" s="2">
        <v>0</v>
      </c>
      <c r="U301" s="2">
        <v>0</v>
      </c>
      <c r="V301" s="2">
        <v>0</v>
      </c>
      <c r="W301" s="2">
        <v>0</v>
      </c>
      <c r="X301" s="2">
        <v>0</v>
      </c>
      <c r="Y301" s="2">
        <v>0</v>
      </c>
      <c r="Z301" s="32">
        <f t="shared" si="25"/>
        <v>0</v>
      </c>
      <c r="AA301" s="2">
        <v>0</v>
      </c>
      <c r="AB301" s="2">
        <v>0</v>
      </c>
      <c r="AC301" s="2">
        <v>0</v>
      </c>
      <c r="AD301" s="2">
        <v>0</v>
      </c>
      <c r="AE301" s="2">
        <v>0</v>
      </c>
      <c r="AF301" s="2">
        <v>0</v>
      </c>
      <c r="AG301" s="2">
        <v>0</v>
      </c>
      <c r="AH301" s="2">
        <v>0</v>
      </c>
      <c r="AI301" s="2">
        <v>0</v>
      </c>
      <c r="AJ301" s="2">
        <v>0</v>
      </c>
      <c r="AK301" s="2">
        <v>0</v>
      </c>
      <c r="AL301" s="2">
        <v>0</v>
      </c>
      <c r="AM301" s="3">
        <f t="shared" si="26"/>
        <v>0</v>
      </c>
      <c r="AN301" s="2">
        <v>0</v>
      </c>
      <c r="AO301" s="2">
        <v>0</v>
      </c>
      <c r="AP301" s="2">
        <v>0</v>
      </c>
      <c r="AQ301" s="2">
        <v>0</v>
      </c>
      <c r="AR301" s="2">
        <v>0</v>
      </c>
      <c r="AS301" s="2">
        <v>0</v>
      </c>
      <c r="AT301" s="2">
        <v>50</v>
      </c>
      <c r="AU301" s="2">
        <v>0</v>
      </c>
      <c r="AV301" s="2">
        <v>50</v>
      </c>
      <c r="AW301" s="2">
        <v>50</v>
      </c>
      <c r="AX301" s="2">
        <v>50</v>
      </c>
      <c r="AY301" s="2">
        <v>100</v>
      </c>
      <c r="AZ301" s="3">
        <f t="shared" si="27"/>
        <v>300</v>
      </c>
      <c r="BA301" s="2">
        <v>0</v>
      </c>
      <c r="BB301" s="2">
        <v>0</v>
      </c>
      <c r="BC301" s="2">
        <v>0</v>
      </c>
      <c r="BD301" s="2">
        <v>0</v>
      </c>
      <c r="BE301" s="2">
        <v>0</v>
      </c>
      <c r="BF301" s="2">
        <v>0</v>
      </c>
      <c r="BG301" s="2">
        <v>0</v>
      </c>
      <c r="BH301" s="2">
        <v>0</v>
      </c>
      <c r="BI301" s="2">
        <v>0</v>
      </c>
      <c r="BJ301" s="2">
        <v>0</v>
      </c>
      <c r="BK301" s="2">
        <v>0</v>
      </c>
      <c r="BL301" s="2">
        <v>0</v>
      </c>
      <c r="BM301" s="3">
        <f t="shared" si="28"/>
        <v>0</v>
      </c>
      <c r="BN301" s="2">
        <v>0</v>
      </c>
      <c r="BO301" s="2">
        <v>0</v>
      </c>
      <c r="BP301" s="2">
        <v>0</v>
      </c>
      <c r="BQ301" s="2">
        <v>0</v>
      </c>
      <c r="BR301" s="2">
        <v>0</v>
      </c>
      <c r="BS301" s="2">
        <v>0</v>
      </c>
      <c r="BT301" s="2">
        <v>0</v>
      </c>
      <c r="BU301" s="2">
        <v>0</v>
      </c>
      <c r="BV301" s="2">
        <v>0</v>
      </c>
      <c r="BW301" s="2">
        <v>0</v>
      </c>
      <c r="BX301" s="2">
        <v>0</v>
      </c>
      <c r="BY301" s="2">
        <v>0</v>
      </c>
      <c r="BZ301" s="3">
        <f t="shared" si="29"/>
        <v>0</v>
      </c>
      <c r="CA301" s="30">
        <f t="shared" si="30"/>
        <v>300</v>
      </c>
    </row>
    <row r="302" spans="1:79" s="4" customFormat="1" ht="12.95" customHeight="1" x14ac:dyDescent="0.2">
      <c r="A302" s="5" t="s">
        <v>24</v>
      </c>
      <c r="B302" s="9" t="s">
        <v>16</v>
      </c>
      <c r="C302" s="5" t="s">
        <v>979</v>
      </c>
      <c r="D302" s="8" t="s">
        <v>984</v>
      </c>
      <c r="E302" s="8" t="s">
        <v>979</v>
      </c>
      <c r="F302" s="8" t="s">
        <v>984</v>
      </c>
      <c r="G302" s="5" t="s">
        <v>23</v>
      </c>
      <c r="H302" s="11" t="s">
        <v>533</v>
      </c>
      <c r="I302" s="11"/>
      <c r="J302" s="6" t="s">
        <v>379</v>
      </c>
      <c r="K302" s="33" t="s">
        <v>785</v>
      </c>
      <c r="L302" s="33" t="s">
        <v>786</v>
      </c>
      <c r="M302" s="33"/>
      <c r="N302" s="7">
        <v>0</v>
      </c>
      <c r="O302" s="2">
        <v>0</v>
      </c>
      <c r="P302" s="2">
        <v>0</v>
      </c>
      <c r="Q302" s="2">
        <v>0</v>
      </c>
      <c r="R302" s="2">
        <v>0</v>
      </c>
      <c r="S302" s="2">
        <v>0</v>
      </c>
      <c r="T302" s="2">
        <v>0</v>
      </c>
      <c r="U302" s="2">
        <v>0</v>
      </c>
      <c r="V302" s="2">
        <v>0</v>
      </c>
      <c r="W302" s="2">
        <v>0</v>
      </c>
      <c r="X302" s="2">
        <v>0</v>
      </c>
      <c r="Y302" s="2">
        <v>0</v>
      </c>
      <c r="Z302" s="32">
        <f t="shared" si="25"/>
        <v>0</v>
      </c>
      <c r="AA302" s="2">
        <v>0</v>
      </c>
      <c r="AB302" s="2">
        <v>0</v>
      </c>
      <c r="AC302" s="2">
        <v>0</v>
      </c>
      <c r="AD302" s="2">
        <v>0</v>
      </c>
      <c r="AE302" s="2">
        <v>0</v>
      </c>
      <c r="AF302" s="2">
        <v>0</v>
      </c>
      <c r="AG302" s="2">
        <v>0</v>
      </c>
      <c r="AH302" s="2">
        <v>0</v>
      </c>
      <c r="AI302" s="2">
        <v>0</v>
      </c>
      <c r="AJ302" s="2">
        <v>0</v>
      </c>
      <c r="AK302" s="2">
        <v>0</v>
      </c>
      <c r="AL302" s="2">
        <v>0</v>
      </c>
      <c r="AM302" s="3">
        <f t="shared" si="26"/>
        <v>0</v>
      </c>
      <c r="AN302" s="2">
        <v>0</v>
      </c>
      <c r="AO302" s="2">
        <v>0</v>
      </c>
      <c r="AP302" s="2">
        <v>0</v>
      </c>
      <c r="AQ302" s="2">
        <v>0</v>
      </c>
      <c r="AR302" s="2">
        <v>0</v>
      </c>
      <c r="AS302" s="2">
        <v>0</v>
      </c>
      <c r="AT302" s="2">
        <v>50</v>
      </c>
      <c r="AU302" s="2">
        <v>0</v>
      </c>
      <c r="AV302" s="2">
        <v>50</v>
      </c>
      <c r="AW302" s="2">
        <v>50</v>
      </c>
      <c r="AX302" s="2">
        <v>50</v>
      </c>
      <c r="AY302" s="2">
        <v>100</v>
      </c>
      <c r="AZ302" s="3">
        <f t="shared" si="27"/>
        <v>300</v>
      </c>
      <c r="BA302" s="2">
        <v>0</v>
      </c>
      <c r="BB302" s="2">
        <v>0</v>
      </c>
      <c r="BC302" s="2">
        <v>0</v>
      </c>
      <c r="BD302" s="2">
        <v>0</v>
      </c>
      <c r="BE302" s="2">
        <v>0</v>
      </c>
      <c r="BF302" s="2">
        <v>0</v>
      </c>
      <c r="BG302" s="2">
        <v>0</v>
      </c>
      <c r="BH302" s="2">
        <v>0</v>
      </c>
      <c r="BI302" s="2">
        <v>0</v>
      </c>
      <c r="BJ302" s="2">
        <v>0</v>
      </c>
      <c r="BK302" s="2">
        <v>0</v>
      </c>
      <c r="BL302" s="2">
        <v>0</v>
      </c>
      <c r="BM302" s="3">
        <f t="shared" si="28"/>
        <v>0</v>
      </c>
      <c r="BN302" s="2">
        <v>0</v>
      </c>
      <c r="BO302" s="2">
        <v>0</v>
      </c>
      <c r="BP302" s="2">
        <v>0</v>
      </c>
      <c r="BQ302" s="2">
        <v>0</v>
      </c>
      <c r="BR302" s="2">
        <v>0</v>
      </c>
      <c r="BS302" s="2">
        <v>0</v>
      </c>
      <c r="BT302" s="2">
        <v>0</v>
      </c>
      <c r="BU302" s="2">
        <v>0</v>
      </c>
      <c r="BV302" s="2">
        <v>0</v>
      </c>
      <c r="BW302" s="2">
        <v>0</v>
      </c>
      <c r="BX302" s="2">
        <v>0</v>
      </c>
      <c r="BY302" s="2">
        <v>0</v>
      </c>
      <c r="BZ302" s="3">
        <f t="shared" si="29"/>
        <v>0</v>
      </c>
      <c r="CA302" s="30">
        <f t="shared" si="30"/>
        <v>300</v>
      </c>
    </row>
    <row r="303" spans="1:79" s="4" customFormat="1" ht="12.95" customHeight="1" x14ac:dyDescent="0.2">
      <c r="A303" s="5" t="s">
        <v>24</v>
      </c>
      <c r="B303" s="9" t="s">
        <v>16</v>
      </c>
      <c r="C303" s="5" t="s">
        <v>979</v>
      </c>
      <c r="D303" s="8" t="s">
        <v>984</v>
      </c>
      <c r="E303" s="8" t="s">
        <v>979</v>
      </c>
      <c r="F303" s="8" t="s">
        <v>984</v>
      </c>
      <c r="G303" s="5" t="s">
        <v>23</v>
      </c>
      <c r="H303" s="11" t="s">
        <v>757</v>
      </c>
      <c r="I303" s="11"/>
      <c r="J303" s="6" t="s">
        <v>304</v>
      </c>
      <c r="K303" s="35" t="s">
        <v>305</v>
      </c>
      <c r="L303" s="34" t="s">
        <v>306</v>
      </c>
      <c r="M303" s="19"/>
      <c r="N303" s="7">
        <v>0</v>
      </c>
      <c r="O303" s="2">
        <v>0</v>
      </c>
      <c r="P303" s="2">
        <v>15</v>
      </c>
      <c r="Q303" s="2">
        <v>25</v>
      </c>
      <c r="R303" s="2">
        <v>25</v>
      </c>
      <c r="S303" s="2">
        <v>30</v>
      </c>
      <c r="T303" s="2">
        <v>15</v>
      </c>
      <c r="U303" s="2">
        <v>15</v>
      </c>
      <c r="V303" s="2">
        <v>27</v>
      </c>
      <c r="W303" s="2">
        <v>50</v>
      </c>
      <c r="X303" s="2">
        <v>25</v>
      </c>
      <c r="Y303" s="2">
        <v>50</v>
      </c>
      <c r="Z303" s="32">
        <f t="shared" si="25"/>
        <v>277</v>
      </c>
      <c r="AA303" s="2">
        <v>0</v>
      </c>
      <c r="AB303" s="2">
        <v>0</v>
      </c>
      <c r="AC303" s="2">
        <v>0</v>
      </c>
      <c r="AD303" s="2">
        <v>0</v>
      </c>
      <c r="AE303" s="2">
        <v>0</v>
      </c>
      <c r="AF303" s="2">
        <v>0</v>
      </c>
      <c r="AG303" s="2">
        <v>0</v>
      </c>
      <c r="AH303" s="2">
        <v>0</v>
      </c>
      <c r="AI303" s="2">
        <v>0</v>
      </c>
      <c r="AJ303" s="2">
        <v>0</v>
      </c>
      <c r="AK303" s="2">
        <v>0</v>
      </c>
      <c r="AL303" s="2">
        <v>0</v>
      </c>
      <c r="AM303" s="3">
        <f t="shared" si="26"/>
        <v>0</v>
      </c>
      <c r="AN303" s="2">
        <v>0</v>
      </c>
      <c r="AO303" s="2">
        <v>0</v>
      </c>
      <c r="AP303" s="2">
        <v>0</v>
      </c>
      <c r="AQ303" s="2">
        <v>0</v>
      </c>
      <c r="AR303" s="2">
        <v>0</v>
      </c>
      <c r="AS303" s="2">
        <v>0</v>
      </c>
      <c r="AT303" s="2">
        <v>0</v>
      </c>
      <c r="AU303" s="2">
        <v>0</v>
      </c>
      <c r="AV303" s="2">
        <v>0</v>
      </c>
      <c r="AW303" s="2">
        <v>0</v>
      </c>
      <c r="AX303" s="2">
        <v>0</v>
      </c>
      <c r="AY303" s="2">
        <v>0</v>
      </c>
      <c r="AZ303" s="3">
        <f t="shared" si="27"/>
        <v>0</v>
      </c>
      <c r="BA303" s="2">
        <v>0</v>
      </c>
      <c r="BB303" s="2">
        <v>0</v>
      </c>
      <c r="BC303" s="2">
        <v>0</v>
      </c>
      <c r="BD303" s="2">
        <v>0</v>
      </c>
      <c r="BE303" s="2">
        <v>0</v>
      </c>
      <c r="BF303" s="2">
        <v>0</v>
      </c>
      <c r="BG303" s="2">
        <v>0</v>
      </c>
      <c r="BH303" s="2">
        <v>0</v>
      </c>
      <c r="BI303" s="2">
        <v>0</v>
      </c>
      <c r="BJ303" s="2">
        <v>0</v>
      </c>
      <c r="BK303" s="2">
        <v>0</v>
      </c>
      <c r="BL303" s="2">
        <v>0</v>
      </c>
      <c r="BM303" s="3">
        <f t="shared" si="28"/>
        <v>0</v>
      </c>
      <c r="BN303" s="2">
        <v>0</v>
      </c>
      <c r="BO303" s="2">
        <v>0</v>
      </c>
      <c r="BP303" s="2">
        <v>0</v>
      </c>
      <c r="BQ303" s="2">
        <v>0</v>
      </c>
      <c r="BR303" s="2">
        <v>0</v>
      </c>
      <c r="BS303" s="2">
        <v>0</v>
      </c>
      <c r="BT303" s="2">
        <v>0</v>
      </c>
      <c r="BU303" s="2">
        <v>0</v>
      </c>
      <c r="BV303" s="2">
        <v>0</v>
      </c>
      <c r="BW303" s="2">
        <v>0</v>
      </c>
      <c r="BX303" s="2">
        <v>0</v>
      </c>
      <c r="BY303" s="2">
        <v>0</v>
      </c>
      <c r="BZ303" s="3">
        <f t="shared" si="29"/>
        <v>0</v>
      </c>
      <c r="CA303" s="30">
        <f t="shared" si="30"/>
        <v>277</v>
      </c>
    </row>
    <row r="304" spans="1:79" s="4" customFormat="1" ht="12.95" customHeight="1" x14ac:dyDescent="0.2">
      <c r="A304" s="5" t="s">
        <v>24</v>
      </c>
      <c r="B304" s="9" t="s">
        <v>16</v>
      </c>
      <c r="C304" s="5" t="s">
        <v>979</v>
      </c>
      <c r="D304" s="8" t="s">
        <v>984</v>
      </c>
      <c r="E304" s="8" t="s">
        <v>979</v>
      </c>
      <c r="F304" s="8" t="s">
        <v>984</v>
      </c>
      <c r="G304" s="5" t="s">
        <v>23</v>
      </c>
      <c r="H304" s="11" t="s">
        <v>1050</v>
      </c>
      <c r="I304" s="11"/>
      <c r="J304" s="6" t="s">
        <v>943</v>
      </c>
      <c r="K304" s="6" t="s">
        <v>1051</v>
      </c>
      <c r="L304" s="6" t="s">
        <v>977</v>
      </c>
      <c r="M304" s="33"/>
      <c r="N304" s="7">
        <v>0</v>
      </c>
      <c r="O304" s="2">
        <v>0</v>
      </c>
      <c r="P304" s="2">
        <v>38</v>
      </c>
      <c r="Q304" s="2">
        <v>0</v>
      </c>
      <c r="R304" s="2">
        <v>0</v>
      </c>
      <c r="S304" s="2">
        <v>38</v>
      </c>
      <c r="T304" s="2">
        <v>0</v>
      </c>
      <c r="U304" s="2">
        <v>0</v>
      </c>
      <c r="V304" s="2">
        <v>38</v>
      </c>
      <c r="W304" s="2">
        <v>0</v>
      </c>
      <c r="X304" s="2">
        <v>0</v>
      </c>
      <c r="Y304" s="2">
        <v>40.5</v>
      </c>
      <c r="Z304" s="32">
        <f t="shared" si="25"/>
        <v>154.5</v>
      </c>
      <c r="AA304" s="2">
        <v>20</v>
      </c>
      <c r="AB304" s="2">
        <v>20</v>
      </c>
      <c r="AC304" s="2">
        <v>23</v>
      </c>
      <c r="AD304" s="2">
        <v>30</v>
      </c>
      <c r="AE304" s="2">
        <v>0</v>
      </c>
      <c r="AF304" s="2">
        <v>0</v>
      </c>
      <c r="AG304" s="2">
        <v>0</v>
      </c>
      <c r="AH304" s="2">
        <v>0</v>
      </c>
      <c r="AI304" s="2">
        <v>0</v>
      </c>
      <c r="AJ304" s="2">
        <v>0</v>
      </c>
      <c r="AK304" s="2">
        <v>0</v>
      </c>
      <c r="AL304" s="2">
        <v>0</v>
      </c>
      <c r="AM304" s="3">
        <f t="shared" si="26"/>
        <v>93</v>
      </c>
      <c r="AN304" s="2">
        <v>0</v>
      </c>
      <c r="AO304" s="2">
        <v>0</v>
      </c>
      <c r="AP304" s="2">
        <v>0</v>
      </c>
      <c r="AQ304" s="2">
        <v>0</v>
      </c>
      <c r="AR304" s="2">
        <v>0</v>
      </c>
      <c r="AS304" s="2">
        <v>0</v>
      </c>
      <c r="AT304" s="2">
        <v>0</v>
      </c>
      <c r="AU304" s="2">
        <v>0</v>
      </c>
      <c r="AV304" s="2">
        <v>0</v>
      </c>
      <c r="AW304" s="2">
        <v>0</v>
      </c>
      <c r="AX304" s="2">
        <v>0</v>
      </c>
      <c r="AY304" s="2">
        <v>0</v>
      </c>
      <c r="AZ304" s="3">
        <f t="shared" si="27"/>
        <v>0</v>
      </c>
      <c r="BA304" s="2">
        <v>0</v>
      </c>
      <c r="BB304" s="2">
        <v>0</v>
      </c>
      <c r="BC304" s="2">
        <v>0</v>
      </c>
      <c r="BD304" s="2">
        <v>0</v>
      </c>
      <c r="BE304" s="2">
        <v>0</v>
      </c>
      <c r="BF304" s="2">
        <v>0</v>
      </c>
      <c r="BG304" s="2">
        <v>0</v>
      </c>
      <c r="BH304" s="2">
        <v>0</v>
      </c>
      <c r="BI304" s="2">
        <v>0</v>
      </c>
      <c r="BJ304" s="2">
        <v>0</v>
      </c>
      <c r="BK304" s="2">
        <v>0</v>
      </c>
      <c r="BL304" s="2">
        <v>0</v>
      </c>
      <c r="BM304" s="3">
        <f t="shared" si="28"/>
        <v>0</v>
      </c>
      <c r="BN304" s="2">
        <v>0</v>
      </c>
      <c r="BO304" s="2">
        <v>0</v>
      </c>
      <c r="BP304" s="2">
        <v>0</v>
      </c>
      <c r="BQ304" s="2">
        <v>0</v>
      </c>
      <c r="BR304" s="2">
        <v>0</v>
      </c>
      <c r="BS304" s="2">
        <v>0</v>
      </c>
      <c r="BT304" s="2">
        <v>0</v>
      </c>
      <c r="BU304" s="2">
        <v>0</v>
      </c>
      <c r="BV304" s="2">
        <v>0</v>
      </c>
      <c r="BW304" s="2">
        <v>0</v>
      </c>
      <c r="BX304" s="2">
        <v>0</v>
      </c>
      <c r="BY304" s="2">
        <v>0</v>
      </c>
      <c r="BZ304" s="3">
        <f t="shared" si="29"/>
        <v>0</v>
      </c>
      <c r="CA304" s="30">
        <f t="shared" si="30"/>
        <v>247.5</v>
      </c>
    </row>
    <row r="305" spans="1:79" s="4" customFormat="1" ht="12.95" customHeight="1" x14ac:dyDescent="0.2">
      <c r="A305" s="5" t="s">
        <v>24</v>
      </c>
      <c r="B305" s="9" t="s">
        <v>16</v>
      </c>
      <c r="C305" s="5" t="s">
        <v>979</v>
      </c>
      <c r="D305" s="8" t="s">
        <v>984</v>
      </c>
      <c r="E305" s="8" t="s">
        <v>979</v>
      </c>
      <c r="F305" s="8" t="s">
        <v>984</v>
      </c>
      <c r="G305" s="5" t="s">
        <v>23</v>
      </c>
      <c r="H305" s="11" t="s">
        <v>533</v>
      </c>
      <c r="I305" s="11"/>
      <c r="J305" s="6" t="s">
        <v>347</v>
      </c>
      <c r="K305" s="6" t="s">
        <v>348</v>
      </c>
      <c r="L305" s="6" t="s">
        <v>349</v>
      </c>
      <c r="M305" s="33"/>
      <c r="N305" s="7">
        <v>0</v>
      </c>
      <c r="O305" s="2">
        <v>0</v>
      </c>
      <c r="P305" s="2">
        <v>0</v>
      </c>
      <c r="Q305" s="2">
        <v>0</v>
      </c>
      <c r="R305" s="2">
        <v>0</v>
      </c>
      <c r="S305" s="2">
        <v>0</v>
      </c>
      <c r="T305" s="2">
        <v>0</v>
      </c>
      <c r="U305" s="2">
        <v>0</v>
      </c>
      <c r="V305" s="2">
        <v>0</v>
      </c>
      <c r="W305" s="2">
        <v>0</v>
      </c>
      <c r="X305" s="2">
        <v>0</v>
      </c>
      <c r="Y305" s="2">
        <v>0</v>
      </c>
      <c r="Z305" s="32">
        <f t="shared" si="25"/>
        <v>0</v>
      </c>
      <c r="AA305" s="2">
        <v>0</v>
      </c>
      <c r="AB305" s="2">
        <v>0</v>
      </c>
      <c r="AC305" s="2">
        <v>0</v>
      </c>
      <c r="AD305" s="2">
        <v>0</v>
      </c>
      <c r="AE305" s="2">
        <v>0</v>
      </c>
      <c r="AF305" s="2">
        <v>0</v>
      </c>
      <c r="AG305" s="2">
        <v>0</v>
      </c>
      <c r="AH305" s="2">
        <v>0</v>
      </c>
      <c r="AI305" s="2">
        <v>0</v>
      </c>
      <c r="AJ305" s="2">
        <v>0</v>
      </c>
      <c r="AK305" s="2">
        <v>0</v>
      </c>
      <c r="AL305" s="2">
        <v>0</v>
      </c>
      <c r="AM305" s="3">
        <f t="shared" si="26"/>
        <v>0</v>
      </c>
      <c r="AN305" s="2">
        <v>0</v>
      </c>
      <c r="AO305" s="2">
        <v>0</v>
      </c>
      <c r="AP305" s="2">
        <v>0</v>
      </c>
      <c r="AQ305" s="2">
        <v>0</v>
      </c>
      <c r="AR305" s="2">
        <v>0</v>
      </c>
      <c r="AS305" s="2">
        <v>240</v>
      </c>
      <c r="AT305" s="2">
        <v>0</v>
      </c>
      <c r="AU305" s="2">
        <v>0</v>
      </c>
      <c r="AV305" s="2">
        <v>0</v>
      </c>
      <c r="AW305" s="2">
        <v>0</v>
      </c>
      <c r="AX305" s="2">
        <v>0</v>
      </c>
      <c r="AY305" s="2">
        <v>0</v>
      </c>
      <c r="AZ305" s="3">
        <f t="shared" si="27"/>
        <v>240</v>
      </c>
      <c r="BA305" s="2">
        <v>0</v>
      </c>
      <c r="BB305" s="2">
        <v>0</v>
      </c>
      <c r="BC305" s="2">
        <v>0</v>
      </c>
      <c r="BD305" s="2">
        <v>0</v>
      </c>
      <c r="BE305" s="2">
        <v>0</v>
      </c>
      <c r="BF305" s="2">
        <v>0</v>
      </c>
      <c r="BG305" s="2">
        <v>0</v>
      </c>
      <c r="BH305" s="2">
        <v>0</v>
      </c>
      <c r="BI305" s="2">
        <v>0</v>
      </c>
      <c r="BJ305" s="2">
        <v>0</v>
      </c>
      <c r="BK305" s="2">
        <v>0</v>
      </c>
      <c r="BL305" s="2">
        <v>0</v>
      </c>
      <c r="BM305" s="3">
        <f t="shared" si="28"/>
        <v>0</v>
      </c>
      <c r="BN305" s="2">
        <v>0</v>
      </c>
      <c r="BO305" s="2">
        <v>0</v>
      </c>
      <c r="BP305" s="2">
        <v>0</v>
      </c>
      <c r="BQ305" s="2">
        <v>0</v>
      </c>
      <c r="BR305" s="2">
        <v>0</v>
      </c>
      <c r="BS305" s="2">
        <v>0</v>
      </c>
      <c r="BT305" s="2">
        <v>0</v>
      </c>
      <c r="BU305" s="2">
        <v>0</v>
      </c>
      <c r="BV305" s="2">
        <v>0</v>
      </c>
      <c r="BW305" s="2">
        <v>0</v>
      </c>
      <c r="BX305" s="2">
        <v>0</v>
      </c>
      <c r="BY305" s="2">
        <v>0</v>
      </c>
      <c r="BZ305" s="3">
        <f t="shared" si="29"/>
        <v>0</v>
      </c>
      <c r="CA305" s="30">
        <f t="shared" si="30"/>
        <v>240</v>
      </c>
    </row>
    <row r="306" spans="1:79" s="4" customFormat="1" ht="12.95" customHeight="1" x14ac:dyDescent="0.2">
      <c r="A306" s="5" t="s">
        <v>24</v>
      </c>
      <c r="B306" s="9" t="s">
        <v>16</v>
      </c>
      <c r="C306" s="5" t="s">
        <v>979</v>
      </c>
      <c r="D306" s="8" t="s">
        <v>984</v>
      </c>
      <c r="E306" s="8" t="s">
        <v>979</v>
      </c>
      <c r="F306" s="8" t="s">
        <v>984</v>
      </c>
      <c r="G306" s="5" t="s">
        <v>23</v>
      </c>
      <c r="H306" s="11" t="s">
        <v>533</v>
      </c>
      <c r="I306" s="11"/>
      <c r="J306" s="6" t="s">
        <v>1052</v>
      </c>
      <c r="K306" s="6" t="s">
        <v>200</v>
      </c>
      <c r="L306" s="6" t="s">
        <v>201</v>
      </c>
      <c r="M306" s="33"/>
      <c r="N306" s="7">
        <v>0</v>
      </c>
      <c r="O306" s="2" t="s">
        <v>467</v>
      </c>
      <c r="P306" s="2" t="s">
        <v>467</v>
      </c>
      <c r="Q306" s="2" t="s">
        <v>467</v>
      </c>
      <c r="R306" s="2">
        <v>20</v>
      </c>
      <c r="S306" s="2">
        <v>20</v>
      </c>
      <c r="T306" s="2">
        <v>20</v>
      </c>
      <c r="U306" s="2">
        <v>20</v>
      </c>
      <c r="V306" s="2">
        <v>20</v>
      </c>
      <c r="W306" s="2">
        <v>20</v>
      </c>
      <c r="X306" s="2">
        <v>0</v>
      </c>
      <c r="Y306" s="2">
        <v>0</v>
      </c>
      <c r="Z306" s="32">
        <f t="shared" si="25"/>
        <v>120</v>
      </c>
      <c r="AA306" s="2">
        <v>30</v>
      </c>
      <c r="AB306" s="2">
        <v>30</v>
      </c>
      <c r="AC306" s="2">
        <v>30</v>
      </c>
      <c r="AD306" s="2">
        <v>30</v>
      </c>
      <c r="AE306" s="2">
        <v>0</v>
      </c>
      <c r="AF306" s="2">
        <v>0</v>
      </c>
      <c r="AG306" s="2">
        <v>0</v>
      </c>
      <c r="AH306" s="2">
        <v>0</v>
      </c>
      <c r="AI306" s="2">
        <v>0</v>
      </c>
      <c r="AJ306" s="2">
        <v>0</v>
      </c>
      <c r="AK306" s="2">
        <v>0</v>
      </c>
      <c r="AL306" s="2">
        <v>0</v>
      </c>
      <c r="AM306" s="3">
        <f t="shared" si="26"/>
        <v>120</v>
      </c>
      <c r="AN306" s="2">
        <v>0</v>
      </c>
      <c r="AO306" s="2">
        <v>0</v>
      </c>
      <c r="AP306" s="2">
        <v>0</v>
      </c>
      <c r="AQ306" s="2">
        <v>0</v>
      </c>
      <c r="AR306" s="2">
        <v>0</v>
      </c>
      <c r="AS306" s="2">
        <v>0</v>
      </c>
      <c r="AT306" s="2">
        <v>0</v>
      </c>
      <c r="AU306" s="2">
        <v>0</v>
      </c>
      <c r="AV306" s="2">
        <v>0</v>
      </c>
      <c r="AW306" s="2">
        <v>0</v>
      </c>
      <c r="AX306" s="2">
        <v>0</v>
      </c>
      <c r="AY306" s="2">
        <v>0</v>
      </c>
      <c r="AZ306" s="3">
        <f t="shared" si="27"/>
        <v>0</v>
      </c>
      <c r="BA306" s="2">
        <v>0</v>
      </c>
      <c r="BB306" s="2">
        <v>0</v>
      </c>
      <c r="BC306" s="2">
        <v>0</v>
      </c>
      <c r="BD306" s="2">
        <v>0</v>
      </c>
      <c r="BE306" s="2">
        <v>0</v>
      </c>
      <c r="BF306" s="2">
        <v>0</v>
      </c>
      <c r="BG306" s="2">
        <v>0</v>
      </c>
      <c r="BH306" s="2">
        <v>0</v>
      </c>
      <c r="BI306" s="2">
        <v>0</v>
      </c>
      <c r="BJ306" s="2">
        <v>0</v>
      </c>
      <c r="BK306" s="2">
        <v>0</v>
      </c>
      <c r="BL306" s="2">
        <v>0</v>
      </c>
      <c r="BM306" s="3">
        <f t="shared" si="28"/>
        <v>0</v>
      </c>
      <c r="BN306" s="2">
        <v>0</v>
      </c>
      <c r="BO306" s="2">
        <v>0</v>
      </c>
      <c r="BP306" s="2">
        <v>0</v>
      </c>
      <c r="BQ306" s="2">
        <v>0</v>
      </c>
      <c r="BR306" s="2">
        <v>0</v>
      </c>
      <c r="BS306" s="2">
        <v>0</v>
      </c>
      <c r="BT306" s="2">
        <v>0</v>
      </c>
      <c r="BU306" s="2">
        <v>0</v>
      </c>
      <c r="BV306" s="2">
        <v>0</v>
      </c>
      <c r="BW306" s="2">
        <v>0</v>
      </c>
      <c r="BX306" s="2">
        <v>0</v>
      </c>
      <c r="BY306" s="2">
        <v>0</v>
      </c>
      <c r="BZ306" s="3">
        <f t="shared" si="29"/>
        <v>0</v>
      </c>
      <c r="CA306" s="30">
        <f t="shared" si="30"/>
        <v>240</v>
      </c>
    </row>
    <row r="307" spans="1:79" s="4" customFormat="1" ht="12.95" customHeight="1" x14ac:dyDescent="0.2">
      <c r="A307" s="5" t="s">
        <v>24</v>
      </c>
      <c r="B307" s="9" t="s">
        <v>16</v>
      </c>
      <c r="C307" s="5" t="s">
        <v>979</v>
      </c>
      <c r="D307" s="8" t="s">
        <v>984</v>
      </c>
      <c r="E307" s="8" t="s">
        <v>979</v>
      </c>
      <c r="F307" s="8" t="s">
        <v>984</v>
      </c>
      <c r="G307" s="5" t="s">
        <v>23</v>
      </c>
      <c r="H307" s="11" t="s">
        <v>755</v>
      </c>
      <c r="I307" s="11"/>
      <c r="J307" s="6" t="s">
        <v>298</v>
      </c>
      <c r="K307" s="6" t="s">
        <v>299</v>
      </c>
      <c r="L307" s="6" t="s">
        <v>300</v>
      </c>
      <c r="M307" s="33"/>
      <c r="N307" s="7">
        <v>0</v>
      </c>
      <c r="O307" s="2"/>
      <c r="P307" s="2">
        <f>25+25</f>
        <v>50</v>
      </c>
      <c r="Q307" s="2">
        <v>30</v>
      </c>
      <c r="R307" s="2">
        <v>30</v>
      </c>
      <c r="S307" s="2">
        <v>61</v>
      </c>
      <c r="T307" s="2">
        <v>0</v>
      </c>
      <c r="U307" s="2">
        <v>0</v>
      </c>
      <c r="V307" s="2">
        <v>0</v>
      </c>
      <c r="W307" s="2">
        <v>0</v>
      </c>
      <c r="X307" s="2">
        <v>0</v>
      </c>
      <c r="Y307" s="2">
        <v>0</v>
      </c>
      <c r="Z307" s="32">
        <f t="shared" si="25"/>
        <v>171</v>
      </c>
      <c r="AA307" s="2">
        <v>30</v>
      </c>
      <c r="AB307" s="2">
        <v>30</v>
      </c>
      <c r="AC307" s="2">
        <v>0</v>
      </c>
      <c r="AD307" s="2">
        <v>0</v>
      </c>
      <c r="AE307" s="2">
        <v>0</v>
      </c>
      <c r="AF307" s="2">
        <v>0</v>
      </c>
      <c r="AG307" s="2">
        <v>0</v>
      </c>
      <c r="AH307" s="2">
        <v>0</v>
      </c>
      <c r="AI307" s="2">
        <v>0</v>
      </c>
      <c r="AJ307" s="2">
        <v>0</v>
      </c>
      <c r="AK307" s="2">
        <v>0</v>
      </c>
      <c r="AL307" s="2">
        <v>0</v>
      </c>
      <c r="AM307" s="3">
        <f t="shared" si="26"/>
        <v>60</v>
      </c>
      <c r="AN307" s="2">
        <v>0</v>
      </c>
      <c r="AO307" s="2">
        <v>0</v>
      </c>
      <c r="AP307" s="2">
        <v>0</v>
      </c>
      <c r="AQ307" s="2">
        <v>0</v>
      </c>
      <c r="AR307" s="2">
        <v>0</v>
      </c>
      <c r="AS307" s="2">
        <v>0</v>
      </c>
      <c r="AT307" s="2">
        <v>0</v>
      </c>
      <c r="AU307" s="2">
        <v>0</v>
      </c>
      <c r="AV307" s="2">
        <v>0</v>
      </c>
      <c r="AW307" s="2">
        <v>0</v>
      </c>
      <c r="AX307" s="2">
        <v>0</v>
      </c>
      <c r="AY307" s="2">
        <v>0</v>
      </c>
      <c r="AZ307" s="3">
        <f t="shared" si="27"/>
        <v>0</v>
      </c>
      <c r="BA307" s="2">
        <v>0</v>
      </c>
      <c r="BB307" s="2">
        <v>0</v>
      </c>
      <c r="BC307" s="2">
        <v>0</v>
      </c>
      <c r="BD307" s="2">
        <v>0</v>
      </c>
      <c r="BE307" s="2">
        <v>0</v>
      </c>
      <c r="BF307" s="2">
        <v>0</v>
      </c>
      <c r="BG307" s="2">
        <v>0</v>
      </c>
      <c r="BH307" s="2">
        <v>0</v>
      </c>
      <c r="BI307" s="2">
        <v>0</v>
      </c>
      <c r="BJ307" s="2">
        <v>0</v>
      </c>
      <c r="BK307" s="2">
        <v>0</v>
      </c>
      <c r="BL307" s="2">
        <v>0</v>
      </c>
      <c r="BM307" s="3">
        <f t="shared" si="28"/>
        <v>0</v>
      </c>
      <c r="BN307" s="2">
        <v>0</v>
      </c>
      <c r="BO307" s="2">
        <v>0</v>
      </c>
      <c r="BP307" s="2">
        <v>0</v>
      </c>
      <c r="BQ307" s="2">
        <v>0</v>
      </c>
      <c r="BR307" s="2">
        <v>0</v>
      </c>
      <c r="BS307" s="2">
        <v>0</v>
      </c>
      <c r="BT307" s="2">
        <v>0</v>
      </c>
      <c r="BU307" s="2">
        <v>0</v>
      </c>
      <c r="BV307" s="2">
        <v>0</v>
      </c>
      <c r="BW307" s="2">
        <v>0</v>
      </c>
      <c r="BX307" s="2">
        <v>0</v>
      </c>
      <c r="BY307" s="2">
        <v>0</v>
      </c>
      <c r="BZ307" s="3">
        <f t="shared" si="29"/>
        <v>0</v>
      </c>
      <c r="CA307" s="30">
        <f t="shared" si="30"/>
        <v>231</v>
      </c>
    </row>
    <row r="308" spans="1:79" s="4" customFormat="1" ht="12.95" customHeight="1" x14ac:dyDescent="0.2">
      <c r="A308" s="5" t="s">
        <v>24</v>
      </c>
      <c r="B308" s="9" t="s">
        <v>16</v>
      </c>
      <c r="C308" s="5" t="s">
        <v>979</v>
      </c>
      <c r="D308" s="8" t="s">
        <v>984</v>
      </c>
      <c r="E308" s="8" t="s">
        <v>979</v>
      </c>
      <c r="F308" s="8" t="s">
        <v>984</v>
      </c>
      <c r="G308" s="5" t="s">
        <v>23</v>
      </c>
      <c r="H308" s="11" t="s">
        <v>756</v>
      </c>
      <c r="I308" s="11"/>
      <c r="J308" s="6" t="s">
        <v>301</v>
      </c>
      <c r="K308" s="6" t="s">
        <v>302</v>
      </c>
      <c r="L308" s="6" t="s">
        <v>303</v>
      </c>
      <c r="M308" s="33"/>
      <c r="N308" s="7">
        <v>0</v>
      </c>
      <c r="O308" s="2"/>
      <c r="P308" s="2">
        <f>10+10</f>
        <v>20</v>
      </c>
      <c r="Q308" s="2">
        <v>30</v>
      </c>
      <c r="R308" s="2">
        <v>30</v>
      </c>
      <c r="S308" s="2">
        <v>66</v>
      </c>
      <c r="T308" s="2">
        <v>0</v>
      </c>
      <c r="U308" s="2">
        <v>0</v>
      </c>
      <c r="V308" s="2">
        <v>0</v>
      </c>
      <c r="W308" s="2">
        <v>0</v>
      </c>
      <c r="X308" s="2">
        <v>0</v>
      </c>
      <c r="Y308" s="2">
        <v>0</v>
      </c>
      <c r="Z308" s="32">
        <f t="shared" si="25"/>
        <v>146</v>
      </c>
      <c r="AA308" s="2">
        <v>20</v>
      </c>
      <c r="AB308" s="2">
        <v>35</v>
      </c>
      <c r="AC308" s="2">
        <v>0</v>
      </c>
      <c r="AD308" s="2">
        <v>0</v>
      </c>
      <c r="AE308" s="2">
        <v>0</v>
      </c>
      <c r="AF308" s="2">
        <v>0</v>
      </c>
      <c r="AG308" s="2">
        <v>0</v>
      </c>
      <c r="AH308" s="2">
        <v>0</v>
      </c>
      <c r="AI308" s="2">
        <v>0</v>
      </c>
      <c r="AJ308" s="2">
        <v>0</v>
      </c>
      <c r="AK308" s="2">
        <v>0</v>
      </c>
      <c r="AL308" s="2">
        <v>0</v>
      </c>
      <c r="AM308" s="3">
        <f t="shared" si="26"/>
        <v>55</v>
      </c>
      <c r="AN308" s="2">
        <v>0</v>
      </c>
      <c r="AO308" s="2">
        <v>0</v>
      </c>
      <c r="AP308" s="2">
        <v>0</v>
      </c>
      <c r="AQ308" s="2">
        <v>0</v>
      </c>
      <c r="AR308" s="2">
        <v>0</v>
      </c>
      <c r="AS308" s="2">
        <v>0</v>
      </c>
      <c r="AT308" s="2">
        <v>0</v>
      </c>
      <c r="AU308" s="2">
        <v>0</v>
      </c>
      <c r="AV308" s="2">
        <v>0</v>
      </c>
      <c r="AW308" s="2">
        <v>0</v>
      </c>
      <c r="AX308" s="2">
        <v>0</v>
      </c>
      <c r="AY308" s="2">
        <v>0</v>
      </c>
      <c r="AZ308" s="3">
        <f t="shared" si="27"/>
        <v>0</v>
      </c>
      <c r="BA308" s="2">
        <v>0</v>
      </c>
      <c r="BB308" s="2">
        <v>0</v>
      </c>
      <c r="BC308" s="2">
        <v>0</v>
      </c>
      <c r="BD308" s="2">
        <v>0</v>
      </c>
      <c r="BE308" s="2">
        <v>0</v>
      </c>
      <c r="BF308" s="2">
        <v>0</v>
      </c>
      <c r="BG308" s="2">
        <v>0</v>
      </c>
      <c r="BH308" s="2">
        <v>0</v>
      </c>
      <c r="BI308" s="2">
        <v>0</v>
      </c>
      <c r="BJ308" s="2">
        <v>0</v>
      </c>
      <c r="BK308" s="2">
        <v>0</v>
      </c>
      <c r="BL308" s="2">
        <v>0</v>
      </c>
      <c r="BM308" s="3">
        <f t="shared" si="28"/>
        <v>0</v>
      </c>
      <c r="BN308" s="2">
        <v>0</v>
      </c>
      <c r="BO308" s="2">
        <v>0</v>
      </c>
      <c r="BP308" s="2">
        <v>0</v>
      </c>
      <c r="BQ308" s="2">
        <v>0</v>
      </c>
      <c r="BR308" s="2">
        <v>0</v>
      </c>
      <c r="BS308" s="2">
        <v>0</v>
      </c>
      <c r="BT308" s="2">
        <v>0</v>
      </c>
      <c r="BU308" s="2">
        <v>0</v>
      </c>
      <c r="BV308" s="2">
        <v>0</v>
      </c>
      <c r="BW308" s="2">
        <v>0</v>
      </c>
      <c r="BX308" s="2">
        <v>0</v>
      </c>
      <c r="BY308" s="2">
        <v>0</v>
      </c>
      <c r="BZ308" s="3">
        <f t="shared" si="29"/>
        <v>0</v>
      </c>
      <c r="CA308" s="30">
        <f t="shared" si="30"/>
        <v>201</v>
      </c>
    </row>
    <row r="309" spans="1:79" s="4" customFormat="1" ht="12.95" customHeight="1" x14ac:dyDescent="0.2">
      <c r="A309" s="5" t="s">
        <v>24</v>
      </c>
      <c r="B309" s="9" t="s">
        <v>16</v>
      </c>
      <c r="C309" s="5" t="s">
        <v>272</v>
      </c>
      <c r="D309" s="8" t="s">
        <v>963</v>
      </c>
      <c r="E309" s="8" t="s">
        <v>272</v>
      </c>
      <c r="F309" s="8" t="s">
        <v>963</v>
      </c>
      <c r="G309" s="5" t="s">
        <v>23</v>
      </c>
      <c r="H309" s="11" t="s">
        <v>533</v>
      </c>
      <c r="I309" s="11"/>
      <c r="J309" s="6" t="s">
        <v>920</v>
      </c>
      <c r="K309" s="6"/>
      <c r="L309" s="6"/>
      <c r="M309" s="33"/>
      <c r="N309" s="7">
        <v>0</v>
      </c>
      <c r="O309" s="2">
        <v>0</v>
      </c>
      <c r="P309" s="2">
        <v>0</v>
      </c>
      <c r="Q309" s="2">
        <v>0</v>
      </c>
      <c r="R309" s="2">
        <v>200</v>
      </c>
      <c r="S309" s="2">
        <v>0</v>
      </c>
      <c r="T309" s="2">
        <v>0</v>
      </c>
      <c r="U309" s="2">
        <v>0</v>
      </c>
      <c r="V309" s="2">
        <v>0</v>
      </c>
      <c r="W309" s="2">
        <v>0</v>
      </c>
      <c r="X309" s="2">
        <v>0</v>
      </c>
      <c r="Y309" s="2">
        <v>0</v>
      </c>
      <c r="Z309" s="32">
        <f t="shared" si="25"/>
        <v>200</v>
      </c>
      <c r="AA309" s="2">
        <v>0</v>
      </c>
      <c r="AB309" s="2">
        <v>0</v>
      </c>
      <c r="AC309" s="2">
        <v>0</v>
      </c>
      <c r="AD309" s="2">
        <v>0</v>
      </c>
      <c r="AE309" s="2">
        <v>0</v>
      </c>
      <c r="AF309" s="2">
        <v>0</v>
      </c>
      <c r="AG309" s="2">
        <v>0</v>
      </c>
      <c r="AH309" s="2">
        <v>0</v>
      </c>
      <c r="AI309" s="2">
        <v>0</v>
      </c>
      <c r="AJ309" s="2">
        <v>0</v>
      </c>
      <c r="AK309" s="2">
        <v>0</v>
      </c>
      <c r="AL309" s="2">
        <v>0</v>
      </c>
      <c r="AM309" s="3">
        <f t="shared" si="26"/>
        <v>0</v>
      </c>
      <c r="AN309" s="2">
        <v>0</v>
      </c>
      <c r="AO309" s="2">
        <v>0</v>
      </c>
      <c r="AP309" s="2">
        <v>0</v>
      </c>
      <c r="AQ309" s="2">
        <v>0</v>
      </c>
      <c r="AR309" s="2">
        <v>0</v>
      </c>
      <c r="AS309" s="2">
        <v>0</v>
      </c>
      <c r="AT309" s="2">
        <v>0</v>
      </c>
      <c r="AU309" s="2">
        <v>0</v>
      </c>
      <c r="AV309" s="2">
        <v>0</v>
      </c>
      <c r="AW309" s="2">
        <v>0</v>
      </c>
      <c r="AX309" s="2">
        <v>0</v>
      </c>
      <c r="AY309" s="2">
        <v>0</v>
      </c>
      <c r="AZ309" s="3">
        <f t="shared" si="27"/>
        <v>0</v>
      </c>
      <c r="BA309" s="2">
        <v>0</v>
      </c>
      <c r="BB309" s="2">
        <v>0</v>
      </c>
      <c r="BC309" s="2">
        <v>0</v>
      </c>
      <c r="BD309" s="2">
        <v>0</v>
      </c>
      <c r="BE309" s="2">
        <v>0</v>
      </c>
      <c r="BF309" s="2">
        <v>0</v>
      </c>
      <c r="BG309" s="2">
        <v>0</v>
      </c>
      <c r="BH309" s="2">
        <v>0</v>
      </c>
      <c r="BI309" s="2">
        <v>0</v>
      </c>
      <c r="BJ309" s="2">
        <v>0</v>
      </c>
      <c r="BK309" s="2">
        <v>0</v>
      </c>
      <c r="BL309" s="2">
        <v>0</v>
      </c>
      <c r="BM309" s="3">
        <f t="shared" si="28"/>
        <v>0</v>
      </c>
      <c r="BN309" s="2">
        <v>0</v>
      </c>
      <c r="BO309" s="2">
        <v>0</v>
      </c>
      <c r="BP309" s="2">
        <v>0</v>
      </c>
      <c r="BQ309" s="2">
        <v>0</v>
      </c>
      <c r="BR309" s="2">
        <v>0</v>
      </c>
      <c r="BS309" s="2">
        <v>0</v>
      </c>
      <c r="BT309" s="2">
        <v>0</v>
      </c>
      <c r="BU309" s="2">
        <v>0</v>
      </c>
      <c r="BV309" s="2">
        <v>0</v>
      </c>
      <c r="BW309" s="2">
        <v>0</v>
      </c>
      <c r="BX309" s="2">
        <v>0</v>
      </c>
      <c r="BY309" s="2">
        <v>0</v>
      </c>
      <c r="BZ309" s="3">
        <f t="shared" si="29"/>
        <v>0</v>
      </c>
      <c r="CA309" s="30">
        <f t="shared" si="30"/>
        <v>200</v>
      </c>
    </row>
    <row r="310" spans="1:79" s="4" customFormat="1" ht="12.95" customHeight="1" x14ac:dyDescent="0.2">
      <c r="A310" s="5" t="s">
        <v>24</v>
      </c>
      <c r="B310" s="9" t="s">
        <v>16</v>
      </c>
      <c r="C310" s="5" t="s">
        <v>979</v>
      </c>
      <c r="D310" s="8" t="s">
        <v>984</v>
      </c>
      <c r="E310" s="8" t="s">
        <v>979</v>
      </c>
      <c r="F310" s="8" t="s">
        <v>984</v>
      </c>
      <c r="G310" s="5" t="s">
        <v>29</v>
      </c>
      <c r="H310" s="11" t="s">
        <v>533</v>
      </c>
      <c r="I310" s="11"/>
      <c r="J310" s="6" t="s">
        <v>875</v>
      </c>
      <c r="K310" s="6" t="s">
        <v>876</v>
      </c>
      <c r="L310" s="6" t="s">
        <v>877</v>
      </c>
      <c r="M310" s="33"/>
      <c r="N310" s="7">
        <v>0</v>
      </c>
      <c r="O310" s="2">
        <v>0</v>
      </c>
      <c r="P310" s="2">
        <v>0</v>
      </c>
      <c r="Q310" s="2">
        <v>0</v>
      </c>
      <c r="R310" s="2">
        <v>0</v>
      </c>
      <c r="S310" s="2">
        <v>0</v>
      </c>
      <c r="T310" s="2">
        <v>0</v>
      </c>
      <c r="U310" s="2">
        <v>25</v>
      </c>
      <c r="V310" s="2">
        <v>25</v>
      </c>
      <c r="W310" s="2">
        <v>50</v>
      </c>
      <c r="X310" s="2">
        <v>25</v>
      </c>
      <c r="Y310" s="2">
        <v>75</v>
      </c>
      <c r="Z310" s="32">
        <f t="shared" si="25"/>
        <v>200</v>
      </c>
      <c r="AA310" s="2">
        <v>0</v>
      </c>
      <c r="AB310" s="2">
        <v>0</v>
      </c>
      <c r="AC310" s="2">
        <v>0</v>
      </c>
      <c r="AD310" s="2">
        <v>0</v>
      </c>
      <c r="AE310" s="2">
        <v>0</v>
      </c>
      <c r="AF310" s="2">
        <v>0</v>
      </c>
      <c r="AG310" s="2">
        <v>0</v>
      </c>
      <c r="AH310" s="2">
        <v>0</v>
      </c>
      <c r="AI310" s="2">
        <v>0</v>
      </c>
      <c r="AJ310" s="2">
        <v>0</v>
      </c>
      <c r="AK310" s="2">
        <v>0</v>
      </c>
      <c r="AL310" s="2">
        <v>0</v>
      </c>
      <c r="AM310" s="3">
        <f t="shared" si="26"/>
        <v>0</v>
      </c>
      <c r="AN310" s="2">
        <v>0</v>
      </c>
      <c r="AO310" s="2">
        <v>0</v>
      </c>
      <c r="AP310" s="2">
        <v>0</v>
      </c>
      <c r="AQ310" s="2">
        <v>0</v>
      </c>
      <c r="AR310" s="2">
        <v>0</v>
      </c>
      <c r="AS310" s="2">
        <v>0</v>
      </c>
      <c r="AT310" s="2">
        <v>0</v>
      </c>
      <c r="AU310" s="2">
        <v>0</v>
      </c>
      <c r="AV310" s="2">
        <v>0</v>
      </c>
      <c r="AW310" s="2">
        <v>0</v>
      </c>
      <c r="AX310" s="2">
        <v>0</v>
      </c>
      <c r="AY310" s="2">
        <v>0</v>
      </c>
      <c r="AZ310" s="3">
        <f t="shared" si="27"/>
        <v>0</v>
      </c>
      <c r="BA310" s="2">
        <v>0</v>
      </c>
      <c r="BB310" s="2">
        <v>0</v>
      </c>
      <c r="BC310" s="2">
        <v>0</v>
      </c>
      <c r="BD310" s="2">
        <v>0</v>
      </c>
      <c r="BE310" s="2">
        <v>0</v>
      </c>
      <c r="BF310" s="2">
        <v>0</v>
      </c>
      <c r="BG310" s="2">
        <v>0</v>
      </c>
      <c r="BH310" s="2">
        <v>0</v>
      </c>
      <c r="BI310" s="2">
        <v>0</v>
      </c>
      <c r="BJ310" s="2">
        <v>0</v>
      </c>
      <c r="BK310" s="2">
        <v>0</v>
      </c>
      <c r="BL310" s="2">
        <v>0</v>
      </c>
      <c r="BM310" s="3">
        <f t="shared" si="28"/>
        <v>0</v>
      </c>
      <c r="BN310" s="2">
        <v>0</v>
      </c>
      <c r="BO310" s="2">
        <v>0</v>
      </c>
      <c r="BP310" s="2">
        <v>0</v>
      </c>
      <c r="BQ310" s="2">
        <v>0</v>
      </c>
      <c r="BR310" s="2">
        <v>0</v>
      </c>
      <c r="BS310" s="2">
        <v>0</v>
      </c>
      <c r="BT310" s="2">
        <v>0</v>
      </c>
      <c r="BU310" s="2">
        <v>0</v>
      </c>
      <c r="BV310" s="2">
        <v>0</v>
      </c>
      <c r="BW310" s="2">
        <v>0</v>
      </c>
      <c r="BX310" s="2">
        <v>0</v>
      </c>
      <c r="BY310" s="2">
        <v>0</v>
      </c>
      <c r="BZ310" s="3">
        <f t="shared" si="29"/>
        <v>0</v>
      </c>
      <c r="CA310" s="30">
        <f t="shared" si="30"/>
        <v>200</v>
      </c>
    </row>
    <row r="311" spans="1:79" s="4" customFormat="1" ht="12.95" customHeight="1" x14ac:dyDescent="0.2">
      <c r="A311" s="5" t="s">
        <v>24</v>
      </c>
      <c r="B311" s="9" t="s">
        <v>16</v>
      </c>
      <c r="C311" s="5" t="s">
        <v>979</v>
      </c>
      <c r="D311" s="8" t="s">
        <v>984</v>
      </c>
      <c r="E311" s="8" t="s">
        <v>979</v>
      </c>
      <c r="F311" s="8" t="s">
        <v>984</v>
      </c>
      <c r="G311" s="5" t="s">
        <v>23</v>
      </c>
      <c r="H311" s="11" t="s">
        <v>764</v>
      </c>
      <c r="I311" s="11"/>
      <c r="J311" s="6" t="s">
        <v>765</v>
      </c>
      <c r="K311" s="6" t="s">
        <v>766</v>
      </c>
      <c r="L311" s="6" t="s">
        <v>767</v>
      </c>
      <c r="M311" s="33"/>
      <c r="N311" s="7">
        <v>0</v>
      </c>
      <c r="O311" s="2">
        <v>0</v>
      </c>
      <c r="P311" s="2">
        <v>45</v>
      </c>
      <c r="Q311" s="2">
        <v>0</v>
      </c>
      <c r="R311" s="2">
        <v>0</v>
      </c>
      <c r="S311" s="2">
        <v>45</v>
      </c>
      <c r="T311" s="2">
        <v>0</v>
      </c>
      <c r="U311" s="2">
        <v>0</v>
      </c>
      <c r="V311" s="2">
        <v>0</v>
      </c>
      <c r="W311" s="2">
        <v>0</v>
      </c>
      <c r="X311" s="2">
        <v>0</v>
      </c>
      <c r="Y311" s="2">
        <v>0</v>
      </c>
      <c r="Z311" s="32">
        <f t="shared" ref="Z311:Z337" si="31">SUM(N311:Y311)</f>
        <v>90</v>
      </c>
      <c r="AA311" s="2">
        <v>0</v>
      </c>
      <c r="AB311" s="2">
        <v>0</v>
      </c>
      <c r="AC311" s="2">
        <v>45</v>
      </c>
      <c r="AD311" s="2">
        <v>44.6</v>
      </c>
      <c r="AE311" s="2">
        <v>0</v>
      </c>
      <c r="AF311" s="2">
        <v>0</v>
      </c>
      <c r="AG311" s="2">
        <v>0</v>
      </c>
      <c r="AH311" s="2">
        <v>0</v>
      </c>
      <c r="AI311" s="2">
        <v>0</v>
      </c>
      <c r="AJ311" s="2">
        <v>0</v>
      </c>
      <c r="AK311" s="2">
        <v>0</v>
      </c>
      <c r="AL311" s="2">
        <v>0</v>
      </c>
      <c r="AM311" s="3">
        <f t="shared" ref="AM311:AM337" si="32">SUM(AA311:AL311)</f>
        <v>89.6</v>
      </c>
      <c r="AN311" s="2">
        <v>0</v>
      </c>
      <c r="AO311" s="2">
        <v>0</v>
      </c>
      <c r="AP311" s="2">
        <v>0</v>
      </c>
      <c r="AQ311" s="2">
        <v>0</v>
      </c>
      <c r="AR311" s="2">
        <v>0</v>
      </c>
      <c r="AS311" s="2">
        <v>0</v>
      </c>
      <c r="AT311" s="2">
        <v>0</v>
      </c>
      <c r="AU311" s="2">
        <v>0</v>
      </c>
      <c r="AV311" s="2">
        <v>0</v>
      </c>
      <c r="AW311" s="2">
        <v>0</v>
      </c>
      <c r="AX311" s="2">
        <v>0</v>
      </c>
      <c r="AY311" s="2">
        <v>0</v>
      </c>
      <c r="AZ311" s="3">
        <f t="shared" ref="AZ311:AZ337" si="33">SUM(AN311:AY311)</f>
        <v>0</v>
      </c>
      <c r="BA311" s="2">
        <v>0</v>
      </c>
      <c r="BB311" s="2">
        <v>0</v>
      </c>
      <c r="BC311" s="2">
        <v>0</v>
      </c>
      <c r="BD311" s="2">
        <v>0</v>
      </c>
      <c r="BE311" s="2">
        <v>0</v>
      </c>
      <c r="BF311" s="2">
        <v>0</v>
      </c>
      <c r="BG311" s="2">
        <v>0</v>
      </c>
      <c r="BH311" s="2">
        <v>0</v>
      </c>
      <c r="BI311" s="2">
        <v>0</v>
      </c>
      <c r="BJ311" s="2">
        <v>0</v>
      </c>
      <c r="BK311" s="2">
        <v>0</v>
      </c>
      <c r="BL311" s="2">
        <v>0</v>
      </c>
      <c r="BM311" s="3">
        <f t="shared" ref="BM311:BM337" si="34">SUM(BA311:BL311)</f>
        <v>0</v>
      </c>
      <c r="BN311" s="2">
        <v>0</v>
      </c>
      <c r="BO311" s="2">
        <v>0</v>
      </c>
      <c r="BP311" s="2">
        <v>0</v>
      </c>
      <c r="BQ311" s="2">
        <v>0</v>
      </c>
      <c r="BR311" s="2">
        <v>0</v>
      </c>
      <c r="BS311" s="2">
        <v>0</v>
      </c>
      <c r="BT311" s="2">
        <v>0</v>
      </c>
      <c r="BU311" s="2">
        <v>0</v>
      </c>
      <c r="BV311" s="2">
        <v>0</v>
      </c>
      <c r="BW311" s="2">
        <v>0</v>
      </c>
      <c r="BX311" s="2">
        <v>0</v>
      </c>
      <c r="BY311" s="2">
        <v>0</v>
      </c>
      <c r="BZ311" s="3">
        <f t="shared" ref="BZ311:BZ337" si="35">SUM(BN311:BY311)</f>
        <v>0</v>
      </c>
      <c r="CA311" s="30">
        <f t="shared" si="30"/>
        <v>179.6</v>
      </c>
    </row>
    <row r="312" spans="1:79" s="4" customFormat="1" ht="12.95" customHeight="1" x14ac:dyDescent="0.2">
      <c r="A312" s="5" t="s">
        <v>24</v>
      </c>
      <c r="B312" s="9" t="s">
        <v>16</v>
      </c>
      <c r="C312" s="5" t="s">
        <v>978</v>
      </c>
      <c r="D312" s="8" t="s">
        <v>983</v>
      </c>
      <c r="E312" s="8" t="s">
        <v>978</v>
      </c>
      <c r="F312" s="8" t="s">
        <v>983</v>
      </c>
      <c r="G312" s="5" t="s">
        <v>29</v>
      </c>
      <c r="H312" s="11" t="s">
        <v>533</v>
      </c>
      <c r="I312" s="11"/>
      <c r="J312" s="6" t="s">
        <v>811</v>
      </c>
      <c r="K312" s="6" t="s">
        <v>812</v>
      </c>
      <c r="L312" s="6" t="s">
        <v>813</v>
      </c>
      <c r="M312" s="33"/>
      <c r="N312" s="7">
        <v>0</v>
      </c>
      <c r="O312" s="2">
        <v>0</v>
      </c>
      <c r="P312" s="2">
        <v>0</v>
      </c>
      <c r="Q312" s="2">
        <v>0</v>
      </c>
      <c r="R312" s="2">
        <v>0</v>
      </c>
      <c r="S312" s="2">
        <v>0</v>
      </c>
      <c r="T312" s="2">
        <v>0</v>
      </c>
      <c r="U312" s="2">
        <v>120</v>
      </c>
      <c r="V312" s="2">
        <v>0</v>
      </c>
      <c r="W312" s="2">
        <v>0</v>
      </c>
      <c r="X312" s="2">
        <v>0</v>
      </c>
      <c r="Y312" s="2">
        <v>0</v>
      </c>
      <c r="Z312" s="32">
        <f t="shared" si="31"/>
        <v>120</v>
      </c>
      <c r="AA312" s="2">
        <v>0</v>
      </c>
      <c r="AB312" s="2">
        <v>0</v>
      </c>
      <c r="AC312" s="2">
        <v>0</v>
      </c>
      <c r="AD312" s="2">
        <v>0</v>
      </c>
      <c r="AE312" s="2">
        <v>0</v>
      </c>
      <c r="AF312" s="2">
        <v>0</v>
      </c>
      <c r="AG312" s="2">
        <v>0</v>
      </c>
      <c r="AH312" s="2">
        <v>0</v>
      </c>
      <c r="AI312" s="2">
        <v>0</v>
      </c>
      <c r="AJ312" s="2">
        <v>0</v>
      </c>
      <c r="AK312" s="2">
        <v>0</v>
      </c>
      <c r="AL312" s="2">
        <v>0</v>
      </c>
      <c r="AM312" s="3">
        <f t="shared" si="32"/>
        <v>0</v>
      </c>
      <c r="AN312" s="2">
        <v>0</v>
      </c>
      <c r="AO312" s="2">
        <v>0</v>
      </c>
      <c r="AP312" s="2">
        <v>0</v>
      </c>
      <c r="AQ312" s="2">
        <v>0</v>
      </c>
      <c r="AR312" s="2">
        <v>0</v>
      </c>
      <c r="AS312" s="2">
        <v>0</v>
      </c>
      <c r="AT312" s="2">
        <v>0</v>
      </c>
      <c r="AU312" s="2">
        <v>0</v>
      </c>
      <c r="AV312" s="2">
        <v>0</v>
      </c>
      <c r="AW312" s="2">
        <v>0</v>
      </c>
      <c r="AX312" s="2">
        <v>0</v>
      </c>
      <c r="AY312" s="2">
        <v>0</v>
      </c>
      <c r="AZ312" s="3">
        <f t="shared" si="33"/>
        <v>0</v>
      </c>
      <c r="BA312" s="2">
        <v>0</v>
      </c>
      <c r="BB312" s="2">
        <v>0</v>
      </c>
      <c r="BC312" s="2">
        <v>0</v>
      </c>
      <c r="BD312" s="2">
        <v>0</v>
      </c>
      <c r="BE312" s="2">
        <v>0</v>
      </c>
      <c r="BF312" s="2">
        <v>0</v>
      </c>
      <c r="BG312" s="2">
        <v>0</v>
      </c>
      <c r="BH312" s="2">
        <v>0</v>
      </c>
      <c r="BI312" s="2">
        <v>0</v>
      </c>
      <c r="BJ312" s="2">
        <v>0</v>
      </c>
      <c r="BK312" s="2">
        <v>0</v>
      </c>
      <c r="BL312" s="2">
        <v>0</v>
      </c>
      <c r="BM312" s="3">
        <f t="shared" si="34"/>
        <v>0</v>
      </c>
      <c r="BN312" s="2">
        <v>0</v>
      </c>
      <c r="BO312" s="2">
        <v>0</v>
      </c>
      <c r="BP312" s="2">
        <v>0</v>
      </c>
      <c r="BQ312" s="2">
        <v>0</v>
      </c>
      <c r="BR312" s="2">
        <v>0</v>
      </c>
      <c r="BS312" s="2">
        <v>0</v>
      </c>
      <c r="BT312" s="2">
        <v>0</v>
      </c>
      <c r="BU312" s="2">
        <v>0</v>
      </c>
      <c r="BV312" s="2">
        <v>0</v>
      </c>
      <c r="BW312" s="2">
        <v>0</v>
      </c>
      <c r="BX312" s="2">
        <v>0</v>
      </c>
      <c r="BY312" s="2">
        <v>0</v>
      </c>
      <c r="BZ312" s="3">
        <f t="shared" si="35"/>
        <v>0</v>
      </c>
      <c r="CA312" s="30">
        <f t="shared" si="30"/>
        <v>120</v>
      </c>
    </row>
    <row r="313" spans="1:79" s="4" customFormat="1" ht="12.95" customHeight="1" x14ac:dyDescent="0.2">
      <c r="A313" s="5" t="s">
        <v>24</v>
      </c>
      <c r="B313" s="9" t="s">
        <v>16</v>
      </c>
      <c r="C313" s="5" t="s">
        <v>979</v>
      </c>
      <c r="D313" s="8" t="s">
        <v>984</v>
      </c>
      <c r="E313" s="8" t="s">
        <v>979</v>
      </c>
      <c r="F313" s="8" t="s">
        <v>984</v>
      </c>
      <c r="G313" s="5" t="s">
        <v>23</v>
      </c>
      <c r="H313" s="11" t="s">
        <v>533</v>
      </c>
      <c r="I313" s="11"/>
      <c r="J313" s="6" t="s">
        <v>945</v>
      </c>
      <c r="K313" s="6"/>
      <c r="L313" s="6"/>
      <c r="M313" s="33"/>
      <c r="N313" s="7">
        <v>0</v>
      </c>
      <c r="O313" s="2">
        <v>0</v>
      </c>
      <c r="P313" s="2">
        <v>0</v>
      </c>
      <c r="Q313" s="2">
        <v>0</v>
      </c>
      <c r="R313" s="2">
        <v>0</v>
      </c>
      <c r="S313" s="2">
        <v>0</v>
      </c>
      <c r="T313" s="2">
        <v>0</v>
      </c>
      <c r="U313" s="2">
        <v>50</v>
      </c>
      <c r="V313" s="2">
        <v>0</v>
      </c>
      <c r="W313" s="2">
        <v>0</v>
      </c>
      <c r="X313" s="2">
        <v>50</v>
      </c>
      <c r="Y313" s="2">
        <v>0</v>
      </c>
      <c r="Z313" s="32">
        <f t="shared" si="31"/>
        <v>100</v>
      </c>
      <c r="AA313" s="2">
        <v>0</v>
      </c>
      <c r="AB313" s="2">
        <v>0</v>
      </c>
      <c r="AC313" s="2">
        <v>0</v>
      </c>
      <c r="AD313" s="2">
        <v>0</v>
      </c>
      <c r="AE313" s="2">
        <v>0</v>
      </c>
      <c r="AF313" s="2">
        <v>0</v>
      </c>
      <c r="AG313" s="2">
        <v>0</v>
      </c>
      <c r="AH313" s="2">
        <v>0</v>
      </c>
      <c r="AI313" s="2">
        <v>0</v>
      </c>
      <c r="AJ313" s="2">
        <v>0</v>
      </c>
      <c r="AK313" s="2">
        <v>0</v>
      </c>
      <c r="AL313" s="2">
        <v>0</v>
      </c>
      <c r="AM313" s="3">
        <f t="shared" si="32"/>
        <v>0</v>
      </c>
      <c r="AN313" s="2">
        <v>0</v>
      </c>
      <c r="AO313" s="2">
        <v>0</v>
      </c>
      <c r="AP313" s="2">
        <v>0</v>
      </c>
      <c r="AQ313" s="2">
        <v>0</v>
      </c>
      <c r="AR313" s="2">
        <v>0</v>
      </c>
      <c r="AS313" s="2">
        <v>0</v>
      </c>
      <c r="AT313" s="2">
        <v>0</v>
      </c>
      <c r="AU313" s="2">
        <v>0</v>
      </c>
      <c r="AV313" s="2">
        <v>0</v>
      </c>
      <c r="AW313" s="2">
        <v>0</v>
      </c>
      <c r="AX313" s="2">
        <v>0</v>
      </c>
      <c r="AY313" s="2">
        <v>0</v>
      </c>
      <c r="AZ313" s="3">
        <f t="shared" si="33"/>
        <v>0</v>
      </c>
      <c r="BA313" s="2">
        <v>0</v>
      </c>
      <c r="BB313" s="2">
        <v>0</v>
      </c>
      <c r="BC313" s="2">
        <v>0</v>
      </c>
      <c r="BD313" s="2">
        <v>0</v>
      </c>
      <c r="BE313" s="2">
        <v>0</v>
      </c>
      <c r="BF313" s="2">
        <v>0</v>
      </c>
      <c r="BG313" s="2">
        <v>0</v>
      </c>
      <c r="BH313" s="2">
        <v>0</v>
      </c>
      <c r="BI313" s="2">
        <v>0</v>
      </c>
      <c r="BJ313" s="2">
        <v>0</v>
      </c>
      <c r="BK313" s="2">
        <v>0</v>
      </c>
      <c r="BL313" s="2">
        <v>0</v>
      </c>
      <c r="BM313" s="3">
        <f t="shared" si="34"/>
        <v>0</v>
      </c>
      <c r="BN313" s="2">
        <v>0</v>
      </c>
      <c r="BO313" s="2">
        <v>0</v>
      </c>
      <c r="BP313" s="2">
        <v>0</v>
      </c>
      <c r="BQ313" s="2">
        <v>0</v>
      </c>
      <c r="BR313" s="2">
        <v>0</v>
      </c>
      <c r="BS313" s="2">
        <v>0</v>
      </c>
      <c r="BT313" s="2">
        <v>0</v>
      </c>
      <c r="BU313" s="2">
        <v>0</v>
      </c>
      <c r="BV313" s="2">
        <v>0</v>
      </c>
      <c r="BW313" s="2">
        <v>0</v>
      </c>
      <c r="BX313" s="2">
        <v>0</v>
      </c>
      <c r="BY313" s="2">
        <v>0</v>
      </c>
      <c r="BZ313" s="3">
        <f t="shared" si="35"/>
        <v>0</v>
      </c>
      <c r="CA313" s="30">
        <f t="shared" si="30"/>
        <v>100</v>
      </c>
    </row>
    <row r="314" spans="1:79" s="4" customFormat="1" ht="12.95" customHeight="1" x14ac:dyDescent="0.2">
      <c r="A314" s="5" t="s">
        <v>24</v>
      </c>
      <c r="B314" s="9" t="s">
        <v>16</v>
      </c>
      <c r="C314" s="5" t="s">
        <v>980</v>
      </c>
      <c r="D314" s="8" t="s">
        <v>985</v>
      </c>
      <c r="E314" s="8" t="s">
        <v>980</v>
      </c>
      <c r="F314" s="8" t="s">
        <v>985</v>
      </c>
      <c r="G314" s="5" t="s">
        <v>23</v>
      </c>
      <c r="H314" s="11" t="s">
        <v>536</v>
      </c>
      <c r="I314" s="11"/>
      <c r="J314" s="6" t="s">
        <v>535</v>
      </c>
      <c r="K314" s="6" t="s">
        <v>694</v>
      </c>
      <c r="L314" s="6" t="s">
        <v>695</v>
      </c>
      <c r="M314" s="33"/>
      <c r="N314" s="7">
        <v>0</v>
      </c>
      <c r="O314" s="2"/>
      <c r="P314" s="2">
        <f>50+47</f>
        <v>97</v>
      </c>
      <c r="Q314" s="2">
        <v>0</v>
      </c>
      <c r="R314" s="2">
        <v>0</v>
      </c>
      <c r="S314" s="2">
        <v>0</v>
      </c>
      <c r="T314" s="2">
        <v>0</v>
      </c>
      <c r="U314" s="2">
        <v>0</v>
      </c>
      <c r="V314" s="2">
        <v>0</v>
      </c>
      <c r="W314" s="2">
        <v>0</v>
      </c>
      <c r="X314" s="2">
        <v>0</v>
      </c>
      <c r="Y314" s="2">
        <v>0</v>
      </c>
      <c r="Z314" s="32">
        <f t="shared" si="31"/>
        <v>97</v>
      </c>
      <c r="AA314" s="2">
        <v>0</v>
      </c>
      <c r="AB314" s="2">
        <v>0</v>
      </c>
      <c r="AC314" s="2">
        <v>0</v>
      </c>
      <c r="AD314" s="2">
        <v>0</v>
      </c>
      <c r="AE314" s="2">
        <v>0</v>
      </c>
      <c r="AF314" s="2">
        <v>0</v>
      </c>
      <c r="AG314" s="2">
        <v>0</v>
      </c>
      <c r="AH314" s="2">
        <v>0</v>
      </c>
      <c r="AI314" s="2">
        <v>0</v>
      </c>
      <c r="AJ314" s="2">
        <v>0</v>
      </c>
      <c r="AK314" s="2">
        <v>0</v>
      </c>
      <c r="AL314" s="2">
        <v>0</v>
      </c>
      <c r="AM314" s="3">
        <f t="shared" si="32"/>
        <v>0</v>
      </c>
      <c r="AN314" s="2">
        <v>0</v>
      </c>
      <c r="AO314" s="2">
        <v>0</v>
      </c>
      <c r="AP314" s="2">
        <v>0</v>
      </c>
      <c r="AQ314" s="2">
        <v>0</v>
      </c>
      <c r="AR314" s="2">
        <v>0</v>
      </c>
      <c r="AS314" s="2">
        <v>0</v>
      </c>
      <c r="AT314" s="2">
        <v>0</v>
      </c>
      <c r="AU314" s="2">
        <v>0</v>
      </c>
      <c r="AV314" s="2">
        <v>0</v>
      </c>
      <c r="AW314" s="2">
        <v>0</v>
      </c>
      <c r="AX314" s="2">
        <v>0</v>
      </c>
      <c r="AY314" s="2">
        <v>0</v>
      </c>
      <c r="AZ314" s="3">
        <f t="shared" si="33"/>
        <v>0</v>
      </c>
      <c r="BA314" s="2">
        <v>0</v>
      </c>
      <c r="BB314" s="2">
        <v>0</v>
      </c>
      <c r="BC314" s="2">
        <v>0</v>
      </c>
      <c r="BD314" s="2">
        <v>0</v>
      </c>
      <c r="BE314" s="2">
        <v>0</v>
      </c>
      <c r="BF314" s="2">
        <v>0</v>
      </c>
      <c r="BG314" s="2">
        <v>0</v>
      </c>
      <c r="BH314" s="2">
        <v>0</v>
      </c>
      <c r="BI314" s="2">
        <v>0</v>
      </c>
      <c r="BJ314" s="2">
        <v>0</v>
      </c>
      <c r="BK314" s="2">
        <v>0</v>
      </c>
      <c r="BL314" s="2">
        <v>0</v>
      </c>
      <c r="BM314" s="3">
        <f t="shared" si="34"/>
        <v>0</v>
      </c>
      <c r="BN314" s="2">
        <v>0</v>
      </c>
      <c r="BO314" s="2">
        <v>0</v>
      </c>
      <c r="BP314" s="2">
        <v>0</v>
      </c>
      <c r="BQ314" s="2">
        <v>0</v>
      </c>
      <c r="BR314" s="2">
        <v>0</v>
      </c>
      <c r="BS314" s="2">
        <v>0</v>
      </c>
      <c r="BT314" s="2">
        <v>0</v>
      </c>
      <c r="BU314" s="2">
        <v>0</v>
      </c>
      <c r="BV314" s="2">
        <v>0</v>
      </c>
      <c r="BW314" s="2">
        <v>0</v>
      </c>
      <c r="BX314" s="2">
        <v>0</v>
      </c>
      <c r="BY314" s="2">
        <v>0</v>
      </c>
      <c r="BZ314" s="3">
        <f t="shared" si="35"/>
        <v>0</v>
      </c>
      <c r="CA314" s="30">
        <f t="shared" si="30"/>
        <v>97</v>
      </c>
    </row>
    <row r="315" spans="1:79" s="4" customFormat="1" ht="12.95" customHeight="1" x14ac:dyDescent="0.2">
      <c r="A315" s="5" t="s">
        <v>24</v>
      </c>
      <c r="B315" s="9" t="s">
        <v>16</v>
      </c>
      <c r="C315" s="5" t="s">
        <v>978</v>
      </c>
      <c r="D315" s="8" t="s">
        <v>983</v>
      </c>
      <c r="E315" s="8" t="s">
        <v>978</v>
      </c>
      <c r="F315" s="8" t="s">
        <v>983</v>
      </c>
      <c r="G315" s="5" t="s">
        <v>29</v>
      </c>
      <c r="H315" s="11" t="s">
        <v>533</v>
      </c>
      <c r="I315" s="11"/>
      <c r="J315" s="6" t="s">
        <v>808</v>
      </c>
      <c r="K315" s="6" t="s">
        <v>809</v>
      </c>
      <c r="L315" s="6" t="s">
        <v>810</v>
      </c>
      <c r="M315" s="33"/>
      <c r="N315" s="7">
        <v>0</v>
      </c>
      <c r="O315" s="2">
        <v>0</v>
      </c>
      <c r="P315" s="2">
        <v>0</v>
      </c>
      <c r="Q315" s="2">
        <v>0</v>
      </c>
      <c r="R315" s="2">
        <v>0</v>
      </c>
      <c r="S315" s="2">
        <v>95</v>
      </c>
      <c r="T315" s="2">
        <v>0</v>
      </c>
      <c r="U315" s="2">
        <v>0</v>
      </c>
      <c r="V315" s="2">
        <v>0</v>
      </c>
      <c r="W315" s="2">
        <v>0</v>
      </c>
      <c r="X315" s="2">
        <v>0</v>
      </c>
      <c r="Y315" s="2">
        <v>0</v>
      </c>
      <c r="Z315" s="32">
        <f t="shared" si="31"/>
        <v>95</v>
      </c>
      <c r="AA315" s="2">
        <v>0</v>
      </c>
      <c r="AB315" s="2">
        <v>0</v>
      </c>
      <c r="AC315" s="2">
        <v>0</v>
      </c>
      <c r="AD315" s="2">
        <v>0</v>
      </c>
      <c r="AE315" s="2">
        <v>0</v>
      </c>
      <c r="AF315" s="2">
        <v>0</v>
      </c>
      <c r="AG315" s="2">
        <v>0</v>
      </c>
      <c r="AH315" s="2">
        <v>0</v>
      </c>
      <c r="AI315" s="2">
        <v>0</v>
      </c>
      <c r="AJ315" s="2">
        <v>0</v>
      </c>
      <c r="AK315" s="2">
        <v>0</v>
      </c>
      <c r="AL315" s="2">
        <v>0</v>
      </c>
      <c r="AM315" s="3">
        <f t="shared" si="32"/>
        <v>0</v>
      </c>
      <c r="AN315" s="2">
        <v>0</v>
      </c>
      <c r="AO315" s="2">
        <v>0</v>
      </c>
      <c r="AP315" s="2">
        <v>0</v>
      </c>
      <c r="AQ315" s="2">
        <v>0</v>
      </c>
      <c r="AR315" s="2">
        <v>0</v>
      </c>
      <c r="AS315" s="2">
        <v>0</v>
      </c>
      <c r="AT315" s="2">
        <v>0</v>
      </c>
      <c r="AU315" s="2">
        <v>0</v>
      </c>
      <c r="AV315" s="2">
        <v>0</v>
      </c>
      <c r="AW315" s="2">
        <v>0</v>
      </c>
      <c r="AX315" s="2">
        <v>0</v>
      </c>
      <c r="AY315" s="2">
        <v>0</v>
      </c>
      <c r="AZ315" s="3">
        <f t="shared" si="33"/>
        <v>0</v>
      </c>
      <c r="BA315" s="2">
        <v>0</v>
      </c>
      <c r="BB315" s="2">
        <v>0</v>
      </c>
      <c r="BC315" s="2">
        <v>0</v>
      </c>
      <c r="BD315" s="2">
        <v>0</v>
      </c>
      <c r="BE315" s="2">
        <v>0</v>
      </c>
      <c r="BF315" s="2">
        <v>0</v>
      </c>
      <c r="BG315" s="2">
        <v>0</v>
      </c>
      <c r="BH315" s="2">
        <v>0</v>
      </c>
      <c r="BI315" s="2">
        <v>0</v>
      </c>
      <c r="BJ315" s="2">
        <v>0</v>
      </c>
      <c r="BK315" s="2">
        <v>0</v>
      </c>
      <c r="BL315" s="2">
        <v>0</v>
      </c>
      <c r="BM315" s="3">
        <f t="shared" si="34"/>
        <v>0</v>
      </c>
      <c r="BN315" s="2">
        <v>0</v>
      </c>
      <c r="BO315" s="2">
        <v>0</v>
      </c>
      <c r="BP315" s="2">
        <v>0</v>
      </c>
      <c r="BQ315" s="2">
        <v>0</v>
      </c>
      <c r="BR315" s="2">
        <v>0</v>
      </c>
      <c r="BS315" s="2">
        <v>0</v>
      </c>
      <c r="BT315" s="2">
        <v>0</v>
      </c>
      <c r="BU315" s="2">
        <v>0</v>
      </c>
      <c r="BV315" s="2">
        <v>0</v>
      </c>
      <c r="BW315" s="2">
        <v>0</v>
      </c>
      <c r="BX315" s="2">
        <v>0</v>
      </c>
      <c r="BY315" s="2">
        <v>0</v>
      </c>
      <c r="BZ315" s="3">
        <f t="shared" si="35"/>
        <v>0</v>
      </c>
      <c r="CA315" s="30">
        <f t="shared" si="30"/>
        <v>95</v>
      </c>
    </row>
    <row r="316" spans="1:79" s="4" customFormat="1" ht="12.95" customHeight="1" x14ac:dyDescent="0.2">
      <c r="A316" s="5" t="s">
        <v>24</v>
      </c>
      <c r="B316" s="9" t="s">
        <v>16</v>
      </c>
      <c r="C316" s="5" t="s">
        <v>979</v>
      </c>
      <c r="D316" s="8" t="s">
        <v>984</v>
      </c>
      <c r="E316" s="8" t="s">
        <v>979</v>
      </c>
      <c r="F316" s="8" t="s">
        <v>984</v>
      </c>
      <c r="G316" s="5" t="s">
        <v>23</v>
      </c>
      <c r="H316" s="11" t="s">
        <v>752</v>
      </c>
      <c r="I316" s="11"/>
      <c r="J316" s="6" t="s">
        <v>289</v>
      </c>
      <c r="K316" s="6" t="s">
        <v>290</v>
      </c>
      <c r="L316" s="6" t="s">
        <v>291</v>
      </c>
      <c r="M316" s="33"/>
      <c r="N316" s="7">
        <v>0</v>
      </c>
      <c r="O316" s="2">
        <v>0</v>
      </c>
      <c r="P316" s="2">
        <v>0</v>
      </c>
      <c r="Q316" s="2">
        <v>0</v>
      </c>
      <c r="R316" s="2">
        <v>0</v>
      </c>
      <c r="S316" s="2">
        <v>0</v>
      </c>
      <c r="T316" s="2">
        <v>0</v>
      </c>
      <c r="U316" s="2">
        <v>0</v>
      </c>
      <c r="V316" s="2">
        <v>0</v>
      </c>
      <c r="W316" s="2">
        <v>0</v>
      </c>
      <c r="X316" s="2">
        <v>0</v>
      </c>
      <c r="Y316" s="2">
        <v>93</v>
      </c>
      <c r="Z316" s="32">
        <f t="shared" si="31"/>
        <v>93</v>
      </c>
      <c r="AA316" s="2">
        <v>0</v>
      </c>
      <c r="AB316" s="2">
        <v>0</v>
      </c>
      <c r="AC316" s="2">
        <v>0</v>
      </c>
      <c r="AD316" s="2">
        <v>0</v>
      </c>
      <c r="AE316" s="2">
        <v>0</v>
      </c>
      <c r="AF316" s="2">
        <v>0</v>
      </c>
      <c r="AG316" s="2">
        <v>0</v>
      </c>
      <c r="AH316" s="2">
        <v>0</v>
      </c>
      <c r="AI316" s="2">
        <v>0</v>
      </c>
      <c r="AJ316" s="2">
        <v>0</v>
      </c>
      <c r="AK316" s="2">
        <v>0</v>
      </c>
      <c r="AL316" s="2">
        <v>0</v>
      </c>
      <c r="AM316" s="3">
        <f t="shared" si="32"/>
        <v>0</v>
      </c>
      <c r="AN316" s="2">
        <v>0</v>
      </c>
      <c r="AO316" s="2">
        <v>0</v>
      </c>
      <c r="AP316" s="2">
        <v>0</v>
      </c>
      <c r="AQ316" s="2">
        <v>0</v>
      </c>
      <c r="AR316" s="2">
        <v>0</v>
      </c>
      <c r="AS316" s="2">
        <v>0</v>
      </c>
      <c r="AT316" s="2">
        <v>0</v>
      </c>
      <c r="AU316" s="2">
        <v>0</v>
      </c>
      <c r="AV316" s="2">
        <v>0</v>
      </c>
      <c r="AW316" s="2">
        <v>0</v>
      </c>
      <c r="AX316" s="2">
        <v>0</v>
      </c>
      <c r="AY316" s="2">
        <v>0</v>
      </c>
      <c r="AZ316" s="3">
        <f t="shared" si="33"/>
        <v>0</v>
      </c>
      <c r="BA316" s="2">
        <v>0</v>
      </c>
      <c r="BB316" s="2">
        <v>0</v>
      </c>
      <c r="BC316" s="2">
        <v>0</v>
      </c>
      <c r="BD316" s="2">
        <v>0</v>
      </c>
      <c r="BE316" s="2">
        <v>0</v>
      </c>
      <c r="BF316" s="2">
        <v>0</v>
      </c>
      <c r="BG316" s="2">
        <v>0</v>
      </c>
      <c r="BH316" s="2">
        <v>0</v>
      </c>
      <c r="BI316" s="2">
        <v>0</v>
      </c>
      <c r="BJ316" s="2">
        <v>0</v>
      </c>
      <c r="BK316" s="2">
        <v>0</v>
      </c>
      <c r="BL316" s="2">
        <v>0</v>
      </c>
      <c r="BM316" s="3">
        <f t="shared" si="34"/>
        <v>0</v>
      </c>
      <c r="BN316" s="2">
        <v>0</v>
      </c>
      <c r="BO316" s="2">
        <v>0</v>
      </c>
      <c r="BP316" s="2">
        <v>0</v>
      </c>
      <c r="BQ316" s="2">
        <v>0</v>
      </c>
      <c r="BR316" s="2">
        <v>0</v>
      </c>
      <c r="BS316" s="2">
        <v>0</v>
      </c>
      <c r="BT316" s="2">
        <v>0</v>
      </c>
      <c r="BU316" s="2">
        <v>0</v>
      </c>
      <c r="BV316" s="2">
        <v>0</v>
      </c>
      <c r="BW316" s="2">
        <v>0</v>
      </c>
      <c r="BX316" s="2">
        <v>0</v>
      </c>
      <c r="BY316" s="2">
        <v>0</v>
      </c>
      <c r="BZ316" s="3">
        <f t="shared" si="35"/>
        <v>0</v>
      </c>
      <c r="CA316" s="30">
        <f t="shared" si="30"/>
        <v>93</v>
      </c>
    </row>
    <row r="317" spans="1:79" s="4" customFormat="1" ht="12.95" customHeight="1" x14ac:dyDescent="0.2">
      <c r="A317" s="5" t="s">
        <v>24</v>
      </c>
      <c r="B317" s="9" t="s">
        <v>16</v>
      </c>
      <c r="C317" s="5" t="s">
        <v>980</v>
      </c>
      <c r="D317" s="8" t="s">
        <v>989</v>
      </c>
      <c r="E317" s="8" t="s">
        <v>980</v>
      </c>
      <c r="F317" s="8" t="s">
        <v>989</v>
      </c>
      <c r="G317" s="5" t="s">
        <v>23</v>
      </c>
      <c r="H317" s="11" t="s">
        <v>533</v>
      </c>
      <c r="I317" s="11"/>
      <c r="J317" s="6" t="s">
        <v>949</v>
      </c>
      <c r="K317" s="6" t="s">
        <v>950</v>
      </c>
      <c r="L317" s="6" t="s">
        <v>951</v>
      </c>
      <c r="M317" s="33"/>
      <c r="N317" s="7">
        <v>0</v>
      </c>
      <c r="O317" s="2">
        <v>0</v>
      </c>
      <c r="P317" s="2">
        <v>80</v>
      </c>
      <c r="Q317" s="2">
        <v>0</v>
      </c>
      <c r="R317" s="2">
        <v>0</v>
      </c>
      <c r="S317" s="2">
        <v>0</v>
      </c>
      <c r="T317" s="2">
        <v>0</v>
      </c>
      <c r="U317" s="2">
        <v>0</v>
      </c>
      <c r="V317" s="2">
        <v>0</v>
      </c>
      <c r="W317" s="2">
        <v>0</v>
      </c>
      <c r="X317" s="2">
        <v>0</v>
      </c>
      <c r="Y317" s="2">
        <v>0</v>
      </c>
      <c r="Z317" s="32">
        <f t="shared" si="31"/>
        <v>80</v>
      </c>
      <c r="AA317" s="2">
        <v>0</v>
      </c>
      <c r="AB317" s="2">
        <v>0</v>
      </c>
      <c r="AC317" s="2">
        <v>0</v>
      </c>
      <c r="AD317" s="2">
        <v>0</v>
      </c>
      <c r="AE317" s="2">
        <v>0</v>
      </c>
      <c r="AF317" s="2">
        <v>0</v>
      </c>
      <c r="AG317" s="2">
        <v>0</v>
      </c>
      <c r="AH317" s="2">
        <v>0</v>
      </c>
      <c r="AI317" s="2">
        <v>0</v>
      </c>
      <c r="AJ317" s="2">
        <v>0</v>
      </c>
      <c r="AK317" s="2">
        <v>0</v>
      </c>
      <c r="AL317" s="2">
        <v>0</v>
      </c>
      <c r="AM317" s="3">
        <f t="shared" si="32"/>
        <v>0</v>
      </c>
      <c r="AN317" s="2">
        <v>0</v>
      </c>
      <c r="AO317" s="2">
        <v>0</v>
      </c>
      <c r="AP317" s="2">
        <v>0</v>
      </c>
      <c r="AQ317" s="2">
        <v>0</v>
      </c>
      <c r="AR317" s="2">
        <v>0</v>
      </c>
      <c r="AS317" s="2">
        <v>0</v>
      </c>
      <c r="AT317" s="2">
        <v>0</v>
      </c>
      <c r="AU317" s="2">
        <v>0</v>
      </c>
      <c r="AV317" s="2">
        <v>0</v>
      </c>
      <c r="AW317" s="2">
        <v>0</v>
      </c>
      <c r="AX317" s="2">
        <v>0</v>
      </c>
      <c r="AY317" s="2">
        <v>0</v>
      </c>
      <c r="AZ317" s="3">
        <f t="shared" si="33"/>
        <v>0</v>
      </c>
      <c r="BA317" s="2">
        <v>0</v>
      </c>
      <c r="BB317" s="2">
        <v>0</v>
      </c>
      <c r="BC317" s="2">
        <v>0</v>
      </c>
      <c r="BD317" s="2">
        <v>0</v>
      </c>
      <c r="BE317" s="2">
        <v>0</v>
      </c>
      <c r="BF317" s="2">
        <v>0</v>
      </c>
      <c r="BG317" s="2">
        <v>0</v>
      </c>
      <c r="BH317" s="2">
        <v>0</v>
      </c>
      <c r="BI317" s="2">
        <v>0</v>
      </c>
      <c r="BJ317" s="2">
        <v>0</v>
      </c>
      <c r="BK317" s="2">
        <v>0</v>
      </c>
      <c r="BL317" s="2">
        <v>0</v>
      </c>
      <c r="BM317" s="3">
        <f t="shared" si="34"/>
        <v>0</v>
      </c>
      <c r="BN317" s="2">
        <v>0</v>
      </c>
      <c r="BO317" s="2">
        <v>0</v>
      </c>
      <c r="BP317" s="2">
        <v>0</v>
      </c>
      <c r="BQ317" s="2">
        <v>0</v>
      </c>
      <c r="BR317" s="2">
        <v>0</v>
      </c>
      <c r="BS317" s="2">
        <v>0</v>
      </c>
      <c r="BT317" s="2">
        <v>0</v>
      </c>
      <c r="BU317" s="2">
        <v>0</v>
      </c>
      <c r="BV317" s="2">
        <v>0</v>
      </c>
      <c r="BW317" s="2">
        <v>0</v>
      </c>
      <c r="BX317" s="2">
        <v>0</v>
      </c>
      <c r="BY317" s="2">
        <v>0</v>
      </c>
      <c r="BZ317" s="3">
        <f t="shared" si="35"/>
        <v>0</v>
      </c>
      <c r="CA317" s="30">
        <f t="shared" si="30"/>
        <v>80</v>
      </c>
    </row>
    <row r="318" spans="1:79" s="4" customFormat="1" ht="12.95" customHeight="1" x14ac:dyDescent="0.2">
      <c r="A318" s="5" t="s">
        <v>24</v>
      </c>
      <c r="B318" s="9" t="s">
        <v>16</v>
      </c>
      <c r="C318" s="5" t="s">
        <v>978</v>
      </c>
      <c r="D318" s="8" t="s">
        <v>983</v>
      </c>
      <c r="E318" s="8" t="s">
        <v>978</v>
      </c>
      <c r="F318" s="8" t="s">
        <v>983</v>
      </c>
      <c r="G318" s="5" t="s">
        <v>29</v>
      </c>
      <c r="H318" s="11" t="s">
        <v>533</v>
      </c>
      <c r="I318" s="11"/>
      <c r="J318" s="6" t="s">
        <v>805</v>
      </c>
      <c r="K318" s="6" t="s">
        <v>806</v>
      </c>
      <c r="L318" s="6" t="s">
        <v>807</v>
      </c>
      <c r="M318" s="33"/>
      <c r="N318" s="7">
        <v>0</v>
      </c>
      <c r="O318" s="2">
        <v>0</v>
      </c>
      <c r="P318" s="2">
        <v>0</v>
      </c>
      <c r="Q318" s="2">
        <v>0</v>
      </c>
      <c r="R318" s="2">
        <v>0</v>
      </c>
      <c r="S318" s="2">
        <v>72</v>
      </c>
      <c r="T318" s="2">
        <v>0</v>
      </c>
      <c r="U318" s="2">
        <v>0</v>
      </c>
      <c r="V318" s="2">
        <v>0</v>
      </c>
      <c r="W318" s="2">
        <v>0</v>
      </c>
      <c r="X318" s="2">
        <v>0</v>
      </c>
      <c r="Y318" s="2">
        <v>0</v>
      </c>
      <c r="Z318" s="32">
        <f t="shared" si="31"/>
        <v>72</v>
      </c>
      <c r="AA318" s="2">
        <v>0</v>
      </c>
      <c r="AB318" s="2">
        <v>0</v>
      </c>
      <c r="AC318" s="2">
        <v>0</v>
      </c>
      <c r="AD318" s="2">
        <v>0</v>
      </c>
      <c r="AE318" s="2">
        <v>0</v>
      </c>
      <c r="AF318" s="2">
        <v>0</v>
      </c>
      <c r="AG318" s="2">
        <v>0</v>
      </c>
      <c r="AH318" s="2">
        <v>0</v>
      </c>
      <c r="AI318" s="2">
        <v>0</v>
      </c>
      <c r="AJ318" s="2">
        <v>0</v>
      </c>
      <c r="AK318" s="2">
        <v>0</v>
      </c>
      <c r="AL318" s="2">
        <v>0</v>
      </c>
      <c r="AM318" s="3">
        <f t="shared" si="32"/>
        <v>0</v>
      </c>
      <c r="AN318" s="2">
        <v>0</v>
      </c>
      <c r="AO318" s="2">
        <v>0</v>
      </c>
      <c r="AP318" s="2">
        <v>0</v>
      </c>
      <c r="AQ318" s="2">
        <v>0</v>
      </c>
      <c r="AR318" s="2">
        <v>0</v>
      </c>
      <c r="AS318" s="2">
        <v>0</v>
      </c>
      <c r="AT318" s="2">
        <v>0</v>
      </c>
      <c r="AU318" s="2">
        <v>0</v>
      </c>
      <c r="AV318" s="2">
        <v>0</v>
      </c>
      <c r="AW318" s="2">
        <v>0</v>
      </c>
      <c r="AX318" s="2">
        <v>0</v>
      </c>
      <c r="AY318" s="2">
        <v>0</v>
      </c>
      <c r="AZ318" s="3">
        <f t="shared" si="33"/>
        <v>0</v>
      </c>
      <c r="BA318" s="2">
        <v>0</v>
      </c>
      <c r="BB318" s="2">
        <v>0</v>
      </c>
      <c r="BC318" s="2">
        <v>0</v>
      </c>
      <c r="BD318" s="2">
        <v>0</v>
      </c>
      <c r="BE318" s="2">
        <v>0</v>
      </c>
      <c r="BF318" s="2">
        <v>0</v>
      </c>
      <c r="BG318" s="2">
        <v>0</v>
      </c>
      <c r="BH318" s="2">
        <v>0</v>
      </c>
      <c r="BI318" s="2">
        <v>0</v>
      </c>
      <c r="BJ318" s="2">
        <v>0</v>
      </c>
      <c r="BK318" s="2">
        <v>0</v>
      </c>
      <c r="BL318" s="2">
        <v>0</v>
      </c>
      <c r="BM318" s="3">
        <f t="shared" si="34"/>
        <v>0</v>
      </c>
      <c r="BN318" s="2">
        <v>0</v>
      </c>
      <c r="BO318" s="2">
        <v>0</v>
      </c>
      <c r="BP318" s="2">
        <v>0</v>
      </c>
      <c r="BQ318" s="2">
        <v>0</v>
      </c>
      <c r="BR318" s="2">
        <v>0</v>
      </c>
      <c r="BS318" s="2">
        <v>0</v>
      </c>
      <c r="BT318" s="2">
        <v>0</v>
      </c>
      <c r="BU318" s="2">
        <v>0</v>
      </c>
      <c r="BV318" s="2">
        <v>0</v>
      </c>
      <c r="BW318" s="2">
        <v>0</v>
      </c>
      <c r="BX318" s="2">
        <v>0</v>
      </c>
      <c r="BY318" s="2">
        <v>0</v>
      </c>
      <c r="BZ318" s="3">
        <f t="shared" si="35"/>
        <v>0</v>
      </c>
      <c r="CA318" s="30">
        <f t="shared" si="30"/>
        <v>72</v>
      </c>
    </row>
    <row r="319" spans="1:79" s="4" customFormat="1" ht="12.95" customHeight="1" x14ac:dyDescent="0.2">
      <c r="A319" s="5" t="s">
        <v>24</v>
      </c>
      <c r="B319" s="9" t="s">
        <v>16</v>
      </c>
      <c r="C319" s="5" t="s">
        <v>272</v>
      </c>
      <c r="D319" s="8" t="s">
        <v>987</v>
      </c>
      <c r="E319" s="8" t="s">
        <v>272</v>
      </c>
      <c r="F319" s="8" t="s">
        <v>987</v>
      </c>
      <c r="G319" s="5" t="s">
        <v>29</v>
      </c>
      <c r="H319" s="11" t="s">
        <v>533</v>
      </c>
      <c r="I319" s="11"/>
      <c r="J319" s="6" t="s">
        <v>1053</v>
      </c>
      <c r="K319" s="6" t="s">
        <v>496</v>
      </c>
      <c r="L319" s="6" t="s">
        <v>497</v>
      </c>
      <c r="M319" s="33"/>
      <c r="N319" s="7">
        <v>0</v>
      </c>
      <c r="O319" s="2">
        <v>0</v>
      </c>
      <c r="P319" s="2">
        <v>0</v>
      </c>
      <c r="Q319" s="2">
        <v>0</v>
      </c>
      <c r="R319" s="2">
        <v>0</v>
      </c>
      <c r="S319" s="2">
        <v>0</v>
      </c>
      <c r="T319" s="2">
        <v>50</v>
      </c>
      <c r="U319" s="2">
        <v>0</v>
      </c>
      <c r="V319" s="2">
        <v>0</v>
      </c>
      <c r="W319" s="2">
        <v>0</v>
      </c>
      <c r="X319" s="2">
        <v>0</v>
      </c>
      <c r="Y319" s="2">
        <v>0</v>
      </c>
      <c r="Z319" s="32">
        <f t="shared" si="31"/>
        <v>50</v>
      </c>
      <c r="AA319" s="2">
        <v>0</v>
      </c>
      <c r="AB319" s="2">
        <v>0</v>
      </c>
      <c r="AC319" s="2">
        <v>0</v>
      </c>
      <c r="AD319" s="2">
        <v>0</v>
      </c>
      <c r="AE319" s="2">
        <v>0</v>
      </c>
      <c r="AF319" s="2">
        <v>0</v>
      </c>
      <c r="AG319" s="2">
        <v>0</v>
      </c>
      <c r="AH319" s="2">
        <v>0</v>
      </c>
      <c r="AI319" s="2">
        <v>0</v>
      </c>
      <c r="AJ319" s="2">
        <v>0</v>
      </c>
      <c r="AK319" s="2">
        <v>0</v>
      </c>
      <c r="AL319" s="2">
        <v>0</v>
      </c>
      <c r="AM319" s="3">
        <f t="shared" si="32"/>
        <v>0</v>
      </c>
      <c r="AN319" s="2">
        <v>0</v>
      </c>
      <c r="AO319" s="2">
        <v>0</v>
      </c>
      <c r="AP319" s="2">
        <v>0</v>
      </c>
      <c r="AQ319" s="2">
        <v>0</v>
      </c>
      <c r="AR319" s="2">
        <v>0</v>
      </c>
      <c r="AS319" s="2">
        <v>0</v>
      </c>
      <c r="AT319" s="2">
        <v>0</v>
      </c>
      <c r="AU319" s="2">
        <v>0</v>
      </c>
      <c r="AV319" s="2">
        <v>0</v>
      </c>
      <c r="AW319" s="2">
        <v>0</v>
      </c>
      <c r="AX319" s="2">
        <v>0</v>
      </c>
      <c r="AY319" s="2">
        <v>0</v>
      </c>
      <c r="AZ319" s="3">
        <f t="shared" si="33"/>
        <v>0</v>
      </c>
      <c r="BA319" s="2">
        <v>0</v>
      </c>
      <c r="BB319" s="2">
        <v>0</v>
      </c>
      <c r="BC319" s="2">
        <v>0</v>
      </c>
      <c r="BD319" s="2">
        <v>0</v>
      </c>
      <c r="BE319" s="2">
        <v>0</v>
      </c>
      <c r="BF319" s="2">
        <v>0</v>
      </c>
      <c r="BG319" s="2">
        <v>0</v>
      </c>
      <c r="BH319" s="2">
        <v>0</v>
      </c>
      <c r="BI319" s="2">
        <v>0</v>
      </c>
      <c r="BJ319" s="2">
        <v>0</v>
      </c>
      <c r="BK319" s="2">
        <v>0</v>
      </c>
      <c r="BL319" s="2">
        <v>0</v>
      </c>
      <c r="BM319" s="3">
        <f t="shared" si="34"/>
        <v>0</v>
      </c>
      <c r="BN319" s="2">
        <v>0</v>
      </c>
      <c r="BO319" s="2">
        <v>0</v>
      </c>
      <c r="BP319" s="2">
        <v>0</v>
      </c>
      <c r="BQ319" s="2">
        <v>0</v>
      </c>
      <c r="BR319" s="2">
        <v>0</v>
      </c>
      <c r="BS319" s="2">
        <v>0</v>
      </c>
      <c r="BT319" s="2">
        <v>0</v>
      </c>
      <c r="BU319" s="2">
        <v>0</v>
      </c>
      <c r="BV319" s="2">
        <v>0</v>
      </c>
      <c r="BW319" s="2">
        <v>0</v>
      </c>
      <c r="BX319" s="2">
        <v>0</v>
      </c>
      <c r="BY319" s="2">
        <v>0</v>
      </c>
      <c r="BZ319" s="3">
        <f t="shared" si="35"/>
        <v>0</v>
      </c>
      <c r="CA319" s="30">
        <f t="shared" si="30"/>
        <v>50</v>
      </c>
    </row>
    <row r="320" spans="1:79" s="4" customFormat="1" ht="12.95" customHeight="1" x14ac:dyDescent="0.2">
      <c r="A320" s="5" t="s">
        <v>24</v>
      </c>
      <c r="B320" s="9" t="s">
        <v>16</v>
      </c>
      <c r="C320" s="5" t="s">
        <v>979</v>
      </c>
      <c r="D320" s="8" t="s">
        <v>984</v>
      </c>
      <c r="E320" s="8" t="s">
        <v>979</v>
      </c>
      <c r="F320" s="8" t="s">
        <v>984</v>
      </c>
      <c r="G320" s="5" t="s">
        <v>23</v>
      </c>
      <c r="H320" s="11" t="s">
        <v>533</v>
      </c>
      <c r="I320" s="11"/>
      <c r="J320" s="6" t="s">
        <v>1054</v>
      </c>
      <c r="K320" s="6" t="s">
        <v>198</v>
      </c>
      <c r="L320" s="6" t="s">
        <v>199</v>
      </c>
      <c r="M320" s="33"/>
      <c r="N320" s="7">
        <v>0</v>
      </c>
      <c r="O320" s="2">
        <v>0</v>
      </c>
      <c r="P320" s="2">
        <v>0</v>
      </c>
      <c r="Q320" s="2">
        <v>0</v>
      </c>
      <c r="R320" s="2">
        <v>20</v>
      </c>
      <c r="S320" s="2">
        <v>20</v>
      </c>
      <c r="T320" s="2">
        <v>0</v>
      </c>
      <c r="U320" s="2">
        <v>0</v>
      </c>
      <c r="V320" s="2">
        <v>0</v>
      </c>
      <c r="W320" s="2">
        <v>0</v>
      </c>
      <c r="X320" s="2">
        <v>0</v>
      </c>
      <c r="Y320" s="2">
        <v>0</v>
      </c>
      <c r="Z320" s="32">
        <f t="shared" si="31"/>
        <v>40</v>
      </c>
      <c r="AA320" s="2">
        <v>0</v>
      </c>
      <c r="AB320" s="2">
        <v>0</v>
      </c>
      <c r="AC320" s="2">
        <v>0</v>
      </c>
      <c r="AD320" s="2">
        <v>0</v>
      </c>
      <c r="AE320" s="2">
        <v>0</v>
      </c>
      <c r="AF320" s="2">
        <v>0</v>
      </c>
      <c r="AG320" s="2">
        <v>0</v>
      </c>
      <c r="AH320" s="2">
        <v>0</v>
      </c>
      <c r="AI320" s="2">
        <v>0</v>
      </c>
      <c r="AJ320" s="2">
        <v>0</v>
      </c>
      <c r="AK320" s="2">
        <v>0</v>
      </c>
      <c r="AL320" s="2">
        <v>0</v>
      </c>
      <c r="AM320" s="3">
        <f t="shared" si="32"/>
        <v>0</v>
      </c>
      <c r="AN320" s="2">
        <v>0</v>
      </c>
      <c r="AO320" s="2">
        <v>0</v>
      </c>
      <c r="AP320" s="2">
        <v>0</v>
      </c>
      <c r="AQ320" s="2">
        <v>0</v>
      </c>
      <c r="AR320" s="2">
        <v>0</v>
      </c>
      <c r="AS320" s="2">
        <v>0</v>
      </c>
      <c r="AT320" s="2">
        <v>0</v>
      </c>
      <c r="AU320" s="2">
        <v>0</v>
      </c>
      <c r="AV320" s="2">
        <v>0</v>
      </c>
      <c r="AW320" s="2">
        <v>0</v>
      </c>
      <c r="AX320" s="2">
        <v>0</v>
      </c>
      <c r="AY320" s="2">
        <v>0</v>
      </c>
      <c r="AZ320" s="3">
        <f t="shared" si="33"/>
        <v>0</v>
      </c>
      <c r="BA320" s="2">
        <v>0</v>
      </c>
      <c r="BB320" s="2">
        <v>0</v>
      </c>
      <c r="BC320" s="2">
        <v>0</v>
      </c>
      <c r="BD320" s="2">
        <v>0</v>
      </c>
      <c r="BE320" s="2">
        <v>0</v>
      </c>
      <c r="BF320" s="2">
        <v>0</v>
      </c>
      <c r="BG320" s="2">
        <v>0</v>
      </c>
      <c r="BH320" s="2">
        <v>0</v>
      </c>
      <c r="BI320" s="2">
        <v>0</v>
      </c>
      <c r="BJ320" s="2">
        <v>0</v>
      </c>
      <c r="BK320" s="2">
        <v>0</v>
      </c>
      <c r="BL320" s="2">
        <v>0</v>
      </c>
      <c r="BM320" s="3">
        <f t="shared" si="34"/>
        <v>0</v>
      </c>
      <c r="BN320" s="2">
        <v>0</v>
      </c>
      <c r="BO320" s="2">
        <v>0</v>
      </c>
      <c r="BP320" s="2">
        <v>0</v>
      </c>
      <c r="BQ320" s="2">
        <v>0</v>
      </c>
      <c r="BR320" s="2">
        <v>0</v>
      </c>
      <c r="BS320" s="2">
        <v>0</v>
      </c>
      <c r="BT320" s="2">
        <v>0</v>
      </c>
      <c r="BU320" s="2">
        <v>0</v>
      </c>
      <c r="BV320" s="2">
        <v>0</v>
      </c>
      <c r="BW320" s="2">
        <v>0</v>
      </c>
      <c r="BX320" s="2">
        <v>0</v>
      </c>
      <c r="BY320" s="2">
        <v>0</v>
      </c>
      <c r="BZ320" s="3">
        <f t="shared" si="35"/>
        <v>0</v>
      </c>
      <c r="CA320" s="30">
        <f t="shared" si="30"/>
        <v>40</v>
      </c>
    </row>
    <row r="321" spans="1:79" s="4" customFormat="1" ht="12.95" customHeight="1" x14ac:dyDescent="0.2">
      <c r="A321" s="6" t="s">
        <v>24</v>
      </c>
      <c r="B321" s="9" t="s">
        <v>16</v>
      </c>
      <c r="C321" s="6" t="s">
        <v>978</v>
      </c>
      <c r="D321" s="9" t="s">
        <v>983</v>
      </c>
      <c r="E321" s="9" t="s">
        <v>978</v>
      </c>
      <c r="F321" s="9" t="s">
        <v>983</v>
      </c>
      <c r="G321" s="6" t="s">
        <v>29</v>
      </c>
      <c r="H321" s="21" t="s">
        <v>533</v>
      </c>
      <c r="I321" s="21"/>
      <c r="J321" s="6" t="s">
        <v>867</v>
      </c>
      <c r="K321" s="6" t="s">
        <v>868</v>
      </c>
      <c r="L321" s="6" t="s">
        <v>869</v>
      </c>
      <c r="M321" s="33"/>
      <c r="N321" s="7"/>
      <c r="O321" s="2">
        <v>0</v>
      </c>
      <c r="P321" s="2">
        <v>0</v>
      </c>
      <c r="Q321" s="2">
        <v>0</v>
      </c>
      <c r="R321" s="2">
        <v>0</v>
      </c>
      <c r="S321" s="2">
        <v>12.2</v>
      </c>
      <c r="T321" s="2">
        <v>0</v>
      </c>
      <c r="U321" s="2">
        <v>0</v>
      </c>
      <c r="V321" s="2">
        <v>0</v>
      </c>
      <c r="W321" s="2">
        <v>0</v>
      </c>
      <c r="X321" s="2">
        <v>0</v>
      </c>
      <c r="Y321" s="2">
        <v>0</v>
      </c>
      <c r="Z321" s="32">
        <f t="shared" si="31"/>
        <v>12.2</v>
      </c>
      <c r="AA321" s="2">
        <v>0</v>
      </c>
      <c r="AB321" s="2">
        <v>0</v>
      </c>
      <c r="AC321" s="2">
        <v>0</v>
      </c>
      <c r="AD321" s="2">
        <v>0</v>
      </c>
      <c r="AE321" s="2">
        <v>0</v>
      </c>
      <c r="AF321" s="2">
        <v>0</v>
      </c>
      <c r="AG321" s="2">
        <v>0</v>
      </c>
      <c r="AH321" s="2">
        <v>0</v>
      </c>
      <c r="AI321" s="2">
        <v>0</v>
      </c>
      <c r="AJ321" s="2">
        <v>0</v>
      </c>
      <c r="AK321" s="2">
        <v>0</v>
      </c>
      <c r="AL321" s="2">
        <v>0</v>
      </c>
      <c r="AM321" s="3">
        <f t="shared" si="32"/>
        <v>0</v>
      </c>
      <c r="AN321" s="2">
        <v>0</v>
      </c>
      <c r="AO321" s="2">
        <v>0</v>
      </c>
      <c r="AP321" s="2">
        <v>0</v>
      </c>
      <c r="AQ321" s="2">
        <v>0</v>
      </c>
      <c r="AR321" s="2">
        <v>0</v>
      </c>
      <c r="AS321" s="2">
        <v>0</v>
      </c>
      <c r="AT321" s="2">
        <v>0</v>
      </c>
      <c r="AU321" s="2">
        <v>0</v>
      </c>
      <c r="AV321" s="2">
        <v>0</v>
      </c>
      <c r="AW321" s="2">
        <v>0</v>
      </c>
      <c r="AX321" s="2">
        <v>0</v>
      </c>
      <c r="AY321" s="2">
        <v>0</v>
      </c>
      <c r="AZ321" s="3">
        <f t="shared" si="33"/>
        <v>0</v>
      </c>
      <c r="BA321" s="2">
        <v>0</v>
      </c>
      <c r="BB321" s="2">
        <v>0</v>
      </c>
      <c r="BC321" s="2">
        <v>0</v>
      </c>
      <c r="BD321" s="2">
        <v>0</v>
      </c>
      <c r="BE321" s="2">
        <v>0</v>
      </c>
      <c r="BF321" s="2">
        <v>0</v>
      </c>
      <c r="BG321" s="2">
        <v>0</v>
      </c>
      <c r="BH321" s="2">
        <v>0</v>
      </c>
      <c r="BI321" s="2">
        <v>0</v>
      </c>
      <c r="BJ321" s="2">
        <v>0</v>
      </c>
      <c r="BK321" s="2">
        <v>0</v>
      </c>
      <c r="BL321" s="2">
        <v>0</v>
      </c>
      <c r="BM321" s="3">
        <f t="shared" si="34"/>
        <v>0</v>
      </c>
      <c r="BN321" s="2">
        <v>0</v>
      </c>
      <c r="BO321" s="2">
        <v>0</v>
      </c>
      <c r="BP321" s="2">
        <v>0</v>
      </c>
      <c r="BQ321" s="2">
        <v>0</v>
      </c>
      <c r="BR321" s="2">
        <v>0</v>
      </c>
      <c r="BS321" s="2">
        <v>0</v>
      </c>
      <c r="BT321" s="2">
        <v>0</v>
      </c>
      <c r="BU321" s="2">
        <v>0</v>
      </c>
      <c r="BV321" s="2">
        <v>0</v>
      </c>
      <c r="BW321" s="2">
        <v>0</v>
      </c>
      <c r="BX321" s="2">
        <v>0</v>
      </c>
      <c r="BY321" s="2">
        <v>0</v>
      </c>
      <c r="BZ321" s="3">
        <f t="shared" si="35"/>
        <v>0</v>
      </c>
      <c r="CA321" s="30">
        <f t="shared" si="30"/>
        <v>12.2</v>
      </c>
    </row>
    <row r="322" spans="1:79" s="4" customFormat="1" ht="12.95" customHeight="1" x14ac:dyDescent="0.2">
      <c r="A322" s="8" t="s">
        <v>24</v>
      </c>
      <c r="B322" s="9" t="s">
        <v>17</v>
      </c>
      <c r="C322" s="5" t="s">
        <v>558</v>
      </c>
      <c r="D322" s="8" t="s">
        <v>578</v>
      </c>
      <c r="E322" s="8" t="s">
        <v>558</v>
      </c>
      <c r="F322" s="8" t="s">
        <v>578</v>
      </c>
      <c r="G322" s="5" t="s">
        <v>23</v>
      </c>
      <c r="H322" s="11" t="s">
        <v>26</v>
      </c>
      <c r="I322" s="11"/>
      <c r="J322" s="6" t="s">
        <v>902</v>
      </c>
      <c r="K322" s="6" t="s">
        <v>579</v>
      </c>
      <c r="L322" s="6" t="s">
        <v>901</v>
      </c>
      <c r="M322" s="33"/>
      <c r="N322" s="7"/>
      <c r="O322" s="2"/>
      <c r="P322" s="2"/>
      <c r="Q322" s="2"/>
      <c r="R322" s="2"/>
      <c r="S322" s="2"/>
      <c r="T322" s="2"/>
      <c r="U322" s="2"/>
      <c r="V322" s="2"/>
      <c r="W322" s="2"/>
      <c r="X322" s="2"/>
      <c r="Y322" s="2"/>
      <c r="Z322" s="32">
        <f t="shared" si="31"/>
        <v>0</v>
      </c>
      <c r="AA322" s="2">
        <v>1364</v>
      </c>
      <c r="AB322" s="2"/>
      <c r="AC322" s="2"/>
      <c r="AD322" s="2"/>
      <c r="AE322" s="2"/>
      <c r="AF322" s="2"/>
      <c r="AG322" s="2"/>
      <c r="AH322" s="2"/>
      <c r="AI322" s="2"/>
      <c r="AJ322" s="2"/>
      <c r="AK322" s="2"/>
      <c r="AL322" s="2"/>
      <c r="AM322" s="3">
        <f t="shared" si="32"/>
        <v>1364</v>
      </c>
      <c r="AN322" s="2">
        <v>1364</v>
      </c>
      <c r="AO322" s="2"/>
      <c r="AP322" s="2"/>
      <c r="AQ322" s="2"/>
      <c r="AR322" s="2"/>
      <c r="AS322" s="2"/>
      <c r="AT322" s="2"/>
      <c r="AU322" s="2"/>
      <c r="AV322" s="2"/>
      <c r="AW322" s="2"/>
      <c r="AX322" s="2"/>
      <c r="AY322" s="2"/>
      <c r="AZ322" s="3">
        <f t="shared" si="33"/>
        <v>1364</v>
      </c>
      <c r="BA322" s="2"/>
      <c r="BB322" s="2"/>
      <c r="BC322" s="2"/>
      <c r="BD322" s="2"/>
      <c r="BE322" s="2"/>
      <c r="BF322" s="2"/>
      <c r="BG322" s="2"/>
      <c r="BH322" s="2"/>
      <c r="BI322" s="2"/>
      <c r="BJ322" s="2"/>
      <c r="BK322" s="2"/>
      <c r="BL322" s="2"/>
      <c r="BM322" s="3">
        <f t="shared" si="34"/>
        <v>0</v>
      </c>
      <c r="BN322" s="2"/>
      <c r="BO322" s="2"/>
      <c r="BP322" s="2"/>
      <c r="BQ322" s="2"/>
      <c r="BR322" s="2"/>
      <c r="BS322" s="2"/>
      <c r="BT322" s="2"/>
      <c r="BU322" s="2"/>
      <c r="BV322" s="2"/>
      <c r="BW322" s="2"/>
      <c r="BX322" s="2"/>
      <c r="BY322" s="2"/>
      <c r="BZ322" s="3">
        <f t="shared" si="35"/>
        <v>0</v>
      </c>
      <c r="CA322" s="30">
        <f t="shared" ref="CA322:CA337" si="36">SUM(BZ322,BM322,AZ322,AM322,Z322)</f>
        <v>2728</v>
      </c>
    </row>
    <row r="323" spans="1:79" s="4" customFormat="1" ht="12.95" customHeight="1" x14ac:dyDescent="0.2">
      <c r="A323" s="5" t="s">
        <v>24</v>
      </c>
      <c r="B323" s="9" t="s">
        <v>17</v>
      </c>
      <c r="C323" s="5" t="s">
        <v>25</v>
      </c>
      <c r="D323" s="8" t="s">
        <v>441</v>
      </c>
      <c r="E323" s="8" t="s">
        <v>25</v>
      </c>
      <c r="F323" s="8" t="s">
        <v>441</v>
      </c>
      <c r="G323" s="5" t="s">
        <v>23</v>
      </c>
      <c r="H323" s="11" t="s">
        <v>26</v>
      </c>
      <c r="I323" s="11"/>
      <c r="J323" s="6" t="s">
        <v>676</v>
      </c>
      <c r="K323" s="6" t="s">
        <v>675</v>
      </c>
      <c r="L323" s="6" t="s">
        <v>672</v>
      </c>
      <c r="M323" s="33"/>
      <c r="N323" s="7"/>
      <c r="O323" s="2"/>
      <c r="P323" s="2"/>
      <c r="Q323" s="2"/>
      <c r="R323" s="2">
        <v>600</v>
      </c>
      <c r="S323" s="2"/>
      <c r="T323" s="2"/>
      <c r="U323" s="2"/>
      <c r="V323" s="2"/>
      <c r="W323" s="2"/>
      <c r="X323" s="2"/>
      <c r="Y323" s="2"/>
      <c r="Z323" s="32">
        <f t="shared" si="31"/>
        <v>600</v>
      </c>
      <c r="AA323" s="2"/>
      <c r="AB323" s="2"/>
      <c r="AC323" s="2"/>
      <c r="AD323" s="2"/>
      <c r="AE323" s="2"/>
      <c r="AF323" s="2"/>
      <c r="AG323" s="2"/>
      <c r="AH323" s="2"/>
      <c r="AI323" s="2"/>
      <c r="AJ323" s="2"/>
      <c r="AK323" s="2"/>
      <c r="AL323" s="2"/>
      <c r="AM323" s="3">
        <f t="shared" si="32"/>
        <v>0</v>
      </c>
      <c r="AN323" s="2">
        <v>600</v>
      </c>
      <c r="AO323" s="2"/>
      <c r="AP323" s="2"/>
      <c r="AQ323" s="2"/>
      <c r="AR323" s="2"/>
      <c r="AS323" s="2"/>
      <c r="AT323" s="2"/>
      <c r="AU323" s="2"/>
      <c r="AV323" s="2"/>
      <c r="AW323" s="2"/>
      <c r="AX323" s="2"/>
      <c r="AY323" s="2"/>
      <c r="AZ323" s="3">
        <f t="shared" si="33"/>
        <v>600</v>
      </c>
      <c r="BA323" s="2"/>
      <c r="BB323" s="2"/>
      <c r="BC323" s="2"/>
      <c r="BD323" s="2"/>
      <c r="BE323" s="2"/>
      <c r="BF323" s="2"/>
      <c r="BG323" s="2"/>
      <c r="BH323" s="2"/>
      <c r="BI323" s="2"/>
      <c r="BJ323" s="2"/>
      <c r="BK323" s="2"/>
      <c r="BL323" s="2"/>
      <c r="BM323" s="3">
        <f t="shared" si="34"/>
        <v>0</v>
      </c>
      <c r="BN323" s="2"/>
      <c r="BO323" s="2"/>
      <c r="BP323" s="2"/>
      <c r="BQ323" s="2"/>
      <c r="BR323" s="2"/>
      <c r="BS323" s="2"/>
      <c r="BT323" s="2"/>
      <c r="BU323" s="2"/>
      <c r="BV323" s="2"/>
      <c r="BW323" s="2"/>
      <c r="BX323" s="2"/>
      <c r="BY323" s="2"/>
      <c r="BZ323" s="3">
        <f t="shared" si="35"/>
        <v>0</v>
      </c>
      <c r="CA323" s="30">
        <f t="shared" si="36"/>
        <v>1200</v>
      </c>
    </row>
    <row r="324" spans="1:79" s="4" customFormat="1" ht="12.75" customHeight="1" x14ac:dyDescent="0.2">
      <c r="A324" s="5" t="s">
        <v>24</v>
      </c>
      <c r="B324" s="9" t="s">
        <v>17</v>
      </c>
      <c r="C324" s="5" t="s">
        <v>25</v>
      </c>
      <c r="D324" s="8" t="s">
        <v>441</v>
      </c>
      <c r="E324" s="8" t="s">
        <v>25</v>
      </c>
      <c r="F324" s="8" t="s">
        <v>441</v>
      </c>
      <c r="G324" s="5" t="s">
        <v>23</v>
      </c>
      <c r="H324" s="11" t="s">
        <v>26</v>
      </c>
      <c r="I324" s="11"/>
      <c r="J324" s="6" t="s">
        <v>555</v>
      </c>
      <c r="K324" s="6" t="s">
        <v>666</v>
      </c>
      <c r="L324" s="6" t="s">
        <v>667</v>
      </c>
      <c r="M324" s="33"/>
      <c r="N324" s="7"/>
      <c r="O324" s="2"/>
      <c r="P324" s="2"/>
      <c r="Q324" s="2"/>
      <c r="R324" s="2"/>
      <c r="S324" s="2"/>
      <c r="T324" s="2"/>
      <c r="U324" s="2"/>
      <c r="V324" s="2"/>
      <c r="W324" s="2"/>
      <c r="X324" s="2"/>
      <c r="Y324" s="2">
        <v>1054.4000000000001</v>
      </c>
      <c r="Z324" s="32">
        <f t="shared" si="31"/>
        <v>1054.4000000000001</v>
      </c>
      <c r="AA324" s="2"/>
      <c r="AB324" s="2"/>
      <c r="AC324" s="2"/>
      <c r="AD324" s="2"/>
      <c r="AE324" s="2"/>
      <c r="AF324" s="2"/>
      <c r="AG324" s="2"/>
      <c r="AH324" s="2"/>
      <c r="AI324" s="2"/>
      <c r="AJ324" s="2"/>
      <c r="AK324" s="2"/>
      <c r="AL324" s="2"/>
      <c r="AM324" s="3">
        <f t="shared" si="32"/>
        <v>0</v>
      </c>
      <c r="AN324" s="2"/>
      <c r="AO324" s="2"/>
      <c r="AP324" s="2"/>
      <c r="AQ324" s="2"/>
      <c r="AR324" s="2"/>
      <c r="AS324" s="2"/>
      <c r="AT324" s="2"/>
      <c r="AU324" s="2"/>
      <c r="AV324" s="2"/>
      <c r="AW324" s="2"/>
      <c r="AX324" s="2"/>
      <c r="AY324" s="2"/>
      <c r="AZ324" s="3">
        <f t="shared" si="33"/>
        <v>0</v>
      </c>
      <c r="BA324" s="2"/>
      <c r="BB324" s="2"/>
      <c r="BC324" s="2"/>
      <c r="BD324" s="2"/>
      <c r="BE324" s="2"/>
      <c r="BF324" s="2"/>
      <c r="BG324" s="2"/>
      <c r="BH324" s="2"/>
      <c r="BI324" s="2"/>
      <c r="BJ324" s="2"/>
      <c r="BK324" s="2"/>
      <c r="BL324" s="2"/>
      <c r="BM324" s="3">
        <f t="shared" si="34"/>
        <v>0</v>
      </c>
      <c r="BN324" s="2"/>
      <c r="BO324" s="2"/>
      <c r="BP324" s="2"/>
      <c r="BQ324" s="2"/>
      <c r="BR324" s="2"/>
      <c r="BS324" s="2"/>
      <c r="BT324" s="2"/>
      <c r="BU324" s="2"/>
      <c r="BV324" s="2"/>
      <c r="BW324" s="2"/>
      <c r="BX324" s="2"/>
      <c r="BY324" s="2"/>
      <c r="BZ324" s="3">
        <f t="shared" si="35"/>
        <v>0</v>
      </c>
      <c r="CA324" s="30">
        <f t="shared" si="36"/>
        <v>1054.4000000000001</v>
      </c>
    </row>
    <row r="325" spans="1:79" s="4" customFormat="1" ht="12.95" customHeight="1" x14ac:dyDescent="0.2">
      <c r="A325" s="5" t="s">
        <v>24</v>
      </c>
      <c r="B325" s="9" t="s">
        <v>17</v>
      </c>
      <c r="C325" s="5" t="s">
        <v>25</v>
      </c>
      <c r="D325" s="8" t="s">
        <v>441</v>
      </c>
      <c r="E325" s="8" t="s">
        <v>25</v>
      </c>
      <c r="F325" s="8" t="s">
        <v>441</v>
      </c>
      <c r="G325" s="5" t="s">
        <v>23</v>
      </c>
      <c r="H325" s="11" t="s">
        <v>26</v>
      </c>
      <c r="I325" s="11"/>
      <c r="J325" s="6" t="s">
        <v>442</v>
      </c>
      <c r="K325" s="6" t="s">
        <v>668</v>
      </c>
      <c r="L325" s="6" t="s">
        <v>669</v>
      </c>
      <c r="M325" s="33"/>
      <c r="N325" s="7"/>
      <c r="O325" s="2"/>
      <c r="P325" s="2"/>
      <c r="Q325" s="2"/>
      <c r="R325" s="2"/>
      <c r="S325" s="2"/>
      <c r="T325" s="2"/>
      <c r="U325" s="2"/>
      <c r="V325" s="2"/>
      <c r="W325" s="2"/>
      <c r="X325" s="2"/>
      <c r="Y325" s="2"/>
      <c r="Z325" s="32">
        <f t="shared" si="31"/>
        <v>0</v>
      </c>
      <c r="AA325" s="2"/>
      <c r="AB325" s="2"/>
      <c r="AC325" s="2"/>
      <c r="AD325" s="2"/>
      <c r="AE325" s="2"/>
      <c r="AF325" s="2"/>
      <c r="AG325" s="2"/>
      <c r="AH325" s="2"/>
      <c r="AI325" s="2"/>
      <c r="AJ325" s="2"/>
      <c r="AK325" s="2"/>
      <c r="AL325" s="2"/>
      <c r="AM325" s="3">
        <f t="shared" si="32"/>
        <v>0</v>
      </c>
      <c r="AN325" s="2">
        <v>350</v>
      </c>
      <c r="AO325" s="2"/>
      <c r="AP325" s="2"/>
      <c r="AQ325" s="2"/>
      <c r="AR325" s="2"/>
      <c r="AS325" s="2"/>
      <c r="AT325" s="2"/>
      <c r="AU325" s="2"/>
      <c r="AV325" s="2"/>
      <c r="AW325" s="2"/>
      <c r="AX325" s="2"/>
      <c r="AY325" s="2"/>
      <c r="AZ325" s="3">
        <f t="shared" si="33"/>
        <v>350</v>
      </c>
      <c r="BA325" s="2">
        <v>350</v>
      </c>
      <c r="BB325" s="2"/>
      <c r="BC325" s="2"/>
      <c r="BD325" s="2"/>
      <c r="BE325" s="2"/>
      <c r="BF325" s="2"/>
      <c r="BG325" s="2"/>
      <c r="BH325" s="2"/>
      <c r="BI325" s="2"/>
      <c r="BJ325" s="2"/>
      <c r="BK325" s="2"/>
      <c r="BL325" s="2"/>
      <c r="BM325" s="3">
        <f t="shared" si="34"/>
        <v>350</v>
      </c>
      <c r="BN325" s="2"/>
      <c r="BO325" s="2"/>
      <c r="BP325" s="2"/>
      <c r="BQ325" s="2"/>
      <c r="BR325" s="2"/>
      <c r="BS325" s="2"/>
      <c r="BT325" s="2"/>
      <c r="BU325" s="2"/>
      <c r="BV325" s="2"/>
      <c r="BW325" s="2"/>
      <c r="BX325" s="2"/>
      <c r="BY325" s="2"/>
      <c r="BZ325" s="3">
        <f t="shared" si="35"/>
        <v>0</v>
      </c>
      <c r="CA325" s="30">
        <f t="shared" si="36"/>
        <v>700</v>
      </c>
    </row>
    <row r="326" spans="1:79" s="4" customFormat="1" ht="12.95" customHeight="1" x14ac:dyDescent="0.2">
      <c r="A326" s="5" t="s">
        <v>24</v>
      </c>
      <c r="B326" s="9" t="s">
        <v>17</v>
      </c>
      <c r="C326" s="5" t="s">
        <v>25</v>
      </c>
      <c r="D326" s="8" t="s">
        <v>441</v>
      </c>
      <c r="E326" s="8" t="s">
        <v>25</v>
      </c>
      <c r="F326" s="8" t="s">
        <v>441</v>
      </c>
      <c r="G326" s="5" t="s">
        <v>23</v>
      </c>
      <c r="H326" s="11" t="s">
        <v>26</v>
      </c>
      <c r="I326" s="11"/>
      <c r="J326" s="6" t="s">
        <v>890</v>
      </c>
      <c r="K326" s="6" t="s">
        <v>890</v>
      </c>
      <c r="L326" s="6" t="s">
        <v>891</v>
      </c>
      <c r="M326" s="33"/>
      <c r="N326" s="7"/>
      <c r="O326" s="2"/>
      <c r="P326" s="2"/>
      <c r="Q326" s="2"/>
      <c r="R326" s="2"/>
      <c r="S326" s="2"/>
      <c r="T326" s="2"/>
      <c r="U326" s="2"/>
      <c r="V326" s="2"/>
      <c r="W326" s="2"/>
      <c r="X326" s="2"/>
      <c r="Y326" s="2"/>
      <c r="Z326" s="32">
        <f t="shared" si="31"/>
        <v>0</v>
      </c>
      <c r="AA326" s="2"/>
      <c r="AB326" s="2"/>
      <c r="AC326" s="2"/>
      <c r="AD326" s="2"/>
      <c r="AE326" s="2"/>
      <c r="AF326" s="2"/>
      <c r="AG326" s="2">
        <v>500</v>
      </c>
      <c r="AH326" s="2"/>
      <c r="AI326" s="2"/>
      <c r="AJ326" s="2"/>
      <c r="AK326" s="2"/>
      <c r="AL326" s="2"/>
      <c r="AM326" s="3">
        <f t="shared" si="32"/>
        <v>500</v>
      </c>
      <c r="AN326" s="2"/>
      <c r="AO326" s="2"/>
      <c r="AP326" s="2"/>
      <c r="AQ326" s="2"/>
      <c r="AR326" s="2"/>
      <c r="AS326" s="2"/>
      <c r="AT326" s="2"/>
      <c r="AU326" s="2"/>
      <c r="AV326" s="2"/>
      <c r="AW326" s="2"/>
      <c r="AX326" s="2"/>
      <c r="AY326" s="2"/>
      <c r="AZ326" s="3">
        <f t="shared" si="33"/>
        <v>0</v>
      </c>
      <c r="BA326" s="2"/>
      <c r="BB326" s="2"/>
      <c r="BC326" s="2"/>
      <c r="BD326" s="2"/>
      <c r="BE326" s="2"/>
      <c r="BF326" s="2"/>
      <c r="BG326" s="2"/>
      <c r="BH326" s="2"/>
      <c r="BI326" s="2"/>
      <c r="BJ326" s="2"/>
      <c r="BK326" s="2"/>
      <c r="BL326" s="2"/>
      <c r="BM326" s="3">
        <f t="shared" si="34"/>
        <v>0</v>
      </c>
      <c r="BN326" s="2"/>
      <c r="BO326" s="2"/>
      <c r="BP326" s="2"/>
      <c r="BQ326" s="2"/>
      <c r="BR326" s="2"/>
      <c r="BS326" s="2"/>
      <c r="BT326" s="2"/>
      <c r="BU326" s="2"/>
      <c r="BV326" s="2"/>
      <c r="BW326" s="2"/>
      <c r="BX326" s="2"/>
      <c r="BY326" s="2"/>
      <c r="BZ326" s="3">
        <f t="shared" si="35"/>
        <v>0</v>
      </c>
      <c r="CA326" s="30">
        <f t="shared" si="36"/>
        <v>500</v>
      </c>
    </row>
    <row r="327" spans="1:79" s="4" customFormat="1" ht="12.95" customHeight="1" x14ac:dyDescent="0.2">
      <c r="A327" s="5" t="s">
        <v>24</v>
      </c>
      <c r="B327" s="9" t="s">
        <v>17</v>
      </c>
      <c r="C327" s="5" t="s">
        <v>25</v>
      </c>
      <c r="D327" s="8" t="s">
        <v>441</v>
      </c>
      <c r="E327" s="8" t="s">
        <v>25</v>
      </c>
      <c r="F327" s="8" t="s">
        <v>441</v>
      </c>
      <c r="G327" s="5" t="s">
        <v>23</v>
      </c>
      <c r="H327" s="11" t="s">
        <v>26</v>
      </c>
      <c r="I327" s="11"/>
      <c r="J327" s="6" t="s">
        <v>681</v>
      </c>
      <c r="K327" s="6" t="s">
        <v>682</v>
      </c>
      <c r="L327" s="6" t="s">
        <v>672</v>
      </c>
      <c r="M327" s="33"/>
      <c r="N327" s="7"/>
      <c r="O327" s="2"/>
      <c r="P327" s="2"/>
      <c r="Q327" s="2"/>
      <c r="R327" s="2"/>
      <c r="S327" s="2"/>
      <c r="T327" s="2">
        <v>500</v>
      </c>
      <c r="U327" s="2"/>
      <c r="V327" s="2"/>
      <c r="W327" s="2"/>
      <c r="X327" s="2"/>
      <c r="Y327" s="2"/>
      <c r="Z327" s="32">
        <f t="shared" si="31"/>
        <v>500</v>
      </c>
      <c r="AA327" s="2"/>
      <c r="AB327" s="2"/>
      <c r="AC327" s="2"/>
      <c r="AD327" s="2"/>
      <c r="AE327" s="2"/>
      <c r="AF327" s="2"/>
      <c r="AG327" s="2"/>
      <c r="AH327" s="2"/>
      <c r="AI327" s="2"/>
      <c r="AJ327" s="2"/>
      <c r="AK327" s="2"/>
      <c r="AL327" s="2"/>
      <c r="AM327" s="3">
        <f t="shared" si="32"/>
        <v>0</v>
      </c>
      <c r="AN327" s="2"/>
      <c r="AO327" s="2"/>
      <c r="AP327" s="2"/>
      <c r="AQ327" s="2"/>
      <c r="AR327" s="2"/>
      <c r="AS327" s="2"/>
      <c r="AT327" s="2"/>
      <c r="AU327" s="2"/>
      <c r="AV327" s="2"/>
      <c r="AW327" s="2"/>
      <c r="AX327" s="2"/>
      <c r="AY327" s="2"/>
      <c r="AZ327" s="3">
        <f t="shared" si="33"/>
        <v>0</v>
      </c>
      <c r="BA327" s="2"/>
      <c r="BB327" s="2"/>
      <c r="BC327" s="2"/>
      <c r="BD327" s="2"/>
      <c r="BE327" s="2"/>
      <c r="BF327" s="2"/>
      <c r="BG327" s="2"/>
      <c r="BH327" s="2"/>
      <c r="BI327" s="2"/>
      <c r="BJ327" s="2"/>
      <c r="BK327" s="2"/>
      <c r="BL327" s="2"/>
      <c r="BM327" s="3">
        <f t="shared" si="34"/>
        <v>0</v>
      </c>
      <c r="BN327" s="2"/>
      <c r="BO327" s="2"/>
      <c r="BP327" s="2"/>
      <c r="BQ327" s="2"/>
      <c r="BR327" s="2"/>
      <c r="BS327" s="2"/>
      <c r="BT327" s="2"/>
      <c r="BU327" s="2"/>
      <c r="BV327" s="2"/>
      <c r="BW327" s="2"/>
      <c r="BX327" s="2"/>
      <c r="BY327" s="2"/>
      <c r="BZ327" s="3">
        <f t="shared" si="35"/>
        <v>0</v>
      </c>
      <c r="CA327" s="30">
        <f t="shared" si="36"/>
        <v>500</v>
      </c>
    </row>
    <row r="328" spans="1:79" s="4" customFormat="1" ht="12.95" customHeight="1" x14ac:dyDescent="0.2">
      <c r="A328" s="5" t="s">
        <v>24</v>
      </c>
      <c r="B328" s="9" t="s">
        <v>17</v>
      </c>
      <c r="C328" s="5" t="s">
        <v>25</v>
      </c>
      <c r="D328" s="8" t="s">
        <v>441</v>
      </c>
      <c r="E328" s="8" t="s">
        <v>25</v>
      </c>
      <c r="F328" s="8" t="s">
        <v>441</v>
      </c>
      <c r="G328" s="5" t="s">
        <v>23</v>
      </c>
      <c r="H328" s="11" t="s">
        <v>26</v>
      </c>
      <c r="I328" s="11"/>
      <c r="J328" s="6" t="s">
        <v>873</v>
      </c>
      <c r="K328" s="6" t="s">
        <v>874</v>
      </c>
      <c r="L328" s="6" t="s">
        <v>680</v>
      </c>
      <c r="M328" s="33"/>
      <c r="N328" s="7"/>
      <c r="O328" s="2"/>
      <c r="P328" s="2"/>
      <c r="Q328" s="2"/>
      <c r="R328" s="2"/>
      <c r="S328" s="2"/>
      <c r="T328" s="2"/>
      <c r="U328" s="2"/>
      <c r="V328" s="2"/>
      <c r="W328" s="2"/>
      <c r="X328" s="2"/>
      <c r="Y328" s="2"/>
      <c r="Z328" s="32">
        <f t="shared" si="31"/>
        <v>0</v>
      </c>
      <c r="AA328" s="2"/>
      <c r="AB328" s="2"/>
      <c r="AC328" s="2"/>
      <c r="AD328" s="2"/>
      <c r="AE328" s="2"/>
      <c r="AF328" s="2"/>
      <c r="AG328" s="2"/>
      <c r="AH328" s="2"/>
      <c r="AI328" s="2"/>
      <c r="AJ328" s="2"/>
      <c r="AK328" s="2"/>
      <c r="AL328" s="2"/>
      <c r="AM328" s="3">
        <f t="shared" si="32"/>
        <v>0</v>
      </c>
      <c r="AN328" s="2">
        <v>368</v>
      </c>
      <c r="AO328" s="2"/>
      <c r="AP328" s="2"/>
      <c r="AQ328" s="2"/>
      <c r="AR328" s="2"/>
      <c r="AS328" s="2"/>
      <c r="AT328" s="2"/>
      <c r="AU328" s="2"/>
      <c r="AV328" s="2"/>
      <c r="AW328" s="2"/>
      <c r="AX328" s="2"/>
      <c r="AY328" s="2"/>
      <c r="AZ328" s="3">
        <f t="shared" si="33"/>
        <v>368</v>
      </c>
      <c r="BA328" s="2"/>
      <c r="BB328" s="2"/>
      <c r="BC328" s="2"/>
      <c r="BD328" s="2"/>
      <c r="BE328" s="2"/>
      <c r="BF328" s="2"/>
      <c r="BG328" s="2"/>
      <c r="BH328" s="2"/>
      <c r="BI328" s="2"/>
      <c r="BJ328" s="2"/>
      <c r="BK328" s="2"/>
      <c r="BL328" s="2"/>
      <c r="BM328" s="3">
        <f t="shared" si="34"/>
        <v>0</v>
      </c>
      <c r="BN328" s="2"/>
      <c r="BO328" s="2"/>
      <c r="BP328" s="2"/>
      <c r="BQ328" s="2"/>
      <c r="BR328" s="2"/>
      <c r="BS328" s="2"/>
      <c r="BT328" s="2"/>
      <c r="BU328" s="2"/>
      <c r="BV328" s="2"/>
      <c r="BW328" s="2"/>
      <c r="BX328" s="2"/>
      <c r="BY328" s="2"/>
      <c r="BZ328" s="3">
        <f t="shared" si="35"/>
        <v>0</v>
      </c>
      <c r="CA328" s="30">
        <f t="shared" si="36"/>
        <v>368</v>
      </c>
    </row>
    <row r="329" spans="1:79" s="4" customFormat="1" ht="12.95" customHeight="1" x14ac:dyDescent="0.2">
      <c r="A329" s="5" t="s">
        <v>24</v>
      </c>
      <c r="B329" s="9" t="s">
        <v>17</v>
      </c>
      <c r="C329" s="5" t="s">
        <v>25</v>
      </c>
      <c r="D329" s="8" t="s">
        <v>441</v>
      </c>
      <c r="E329" s="8" t="s">
        <v>25</v>
      </c>
      <c r="F329" s="8" t="s">
        <v>441</v>
      </c>
      <c r="G329" s="5" t="s">
        <v>23</v>
      </c>
      <c r="H329" s="11" t="s">
        <v>26</v>
      </c>
      <c r="I329" s="11"/>
      <c r="J329" s="6" t="s">
        <v>670</v>
      </c>
      <c r="K329" s="6" t="s">
        <v>671</v>
      </c>
      <c r="L329" s="6" t="s">
        <v>672</v>
      </c>
      <c r="M329" s="33"/>
      <c r="N329" s="7"/>
      <c r="O329" s="2"/>
      <c r="P329" s="2"/>
      <c r="Q329" s="2"/>
      <c r="R329" s="2">
        <v>180</v>
      </c>
      <c r="S329" s="2"/>
      <c r="T329" s="2"/>
      <c r="U329" s="2"/>
      <c r="V329" s="2"/>
      <c r="W329" s="2"/>
      <c r="X329" s="2"/>
      <c r="Y329" s="2"/>
      <c r="Z329" s="32">
        <f t="shared" si="31"/>
        <v>180</v>
      </c>
      <c r="AA329" s="2"/>
      <c r="AB329" s="2"/>
      <c r="AC329" s="2"/>
      <c r="AD329" s="2"/>
      <c r="AE329" s="2"/>
      <c r="AF329" s="2"/>
      <c r="AG329" s="2"/>
      <c r="AH329" s="2"/>
      <c r="AI329" s="2"/>
      <c r="AJ329" s="2"/>
      <c r="AK329" s="2"/>
      <c r="AL329" s="2"/>
      <c r="AM329" s="3">
        <f t="shared" si="32"/>
        <v>0</v>
      </c>
      <c r="AN329" s="2">
        <v>180</v>
      </c>
      <c r="AO329" s="2"/>
      <c r="AP329" s="2"/>
      <c r="AQ329" s="2"/>
      <c r="AR329" s="2"/>
      <c r="AS329" s="2"/>
      <c r="AT329" s="2"/>
      <c r="AU329" s="2"/>
      <c r="AV329" s="2"/>
      <c r="AW329" s="2"/>
      <c r="AX329" s="2"/>
      <c r="AY329" s="2"/>
      <c r="AZ329" s="3">
        <f t="shared" si="33"/>
        <v>180</v>
      </c>
      <c r="BA329" s="2"/>
      <c r="BB329" s="2"/>
      <c r="BC329" s="2"/>
      <c r="BD329" s="2"/>
      <c r="BE329" s="2"/>
      <c r="BF329" s="2"/>
      <c r="BG329" s="2"/>
      <c r="BH329" s="2"/>
      <c r="BI329" s="2"/>
      <c r="BJ329" s="2"/>
      <c r="BK329" s="2"/>
      <c r="BL329" s="2"/>
      <c r="BM329" s="3">
        <f t="shared" si="34"/>
        <v>0</v>
      </c>
      <c r="BN329" s="2"/>
      <c r="BO329" s="2"/>
      <c r="BP329" s="2"/>
      <c r="BQ329" s="2"/>
      <c r="BR329" s="2"/>
      <c r="BS329" s="2"/>
      <c r="BT329" s="2"/>
      <c r="BU329" s="2"/>
      <c r="BV329" s="2"/>
      <c r="BW329" s="2"/>
      <c r="BX329" s="2"/>
      <c r="BY329" s="2"/>
      <c r="BZ329" s="3">
        <f t="shared" si="35"/>
        <v>0</v>
      </c>
      <c r="CA329" s="30">
        <f t="shared" si="36"/>
        <v>360</v>
      </c>
    </row>
    <row r="330" spans="1:79" s="4" customFormat="1" ht="12.95" customHeight="1" x14ac:dyDescent="0.2">
      <c r="A330" s="5" t="s">
        <v>24</v>
      </c>
      <c r="B330" s="9" t="s">
        <v>17</v>
      </c>
      <c r="C330" s="5" t="s">
        <v>25</v>
      </c>
      <c r="D330" s="8" t="s">
        <v>441</v>
      </c>
      <c r="E330" s="8" t="s">
        <v>25</v>
      </c>
      <c r="F330" s="8" t="s">
        <v>441</v>
      </c>
      <c r="G330" s="5" t="s">
        <v>23</v>
      </c>
      <c r="H330" s="11" t="s">
        <v>553</v>
      </c>
      <c r="I330" s="11"/>
      <c r="J330" s="6" t="s">
        <v>554</v>
      </c>
      <c r="K330" s="6" t="s">
        <v>616</v>
      </c>
      <c r="L330" s="6" t="s">
        <v>617</v>
      </c>
      <c r="M330" s="33"/>
      <c r="N330" s="7"/>
      <c r="O330" s="2"/>
      <c r="P330" s="2"/>
      <c r="Q330" s="2"/>
      <c r="R330" s="2"/>
      <c r="S330" s="2"/>
      <c r="T330" s="2"/>
      <c r="U330" s="2"/>
      <c r="V330" s="2"/>
      <c r="W330" s="2">
        <v>346</v>
      </c>
      <c r="X330" s="2"/>
      <c r="Y330" s="2"/>
      <c r="Z330" s="32">
        <f t="shared" si="31"/>
        <v>346</v>
      </c>
      <c r="AA330" s="2"/>
      <c r="AB330" s="2"/>
      <c r="AC330" s="2"/>
      <c r="AD330" s="2"/>
      <c r="AE330" s="2"/>
      <c r="AF330" s="2"/>
      <c r="AG330" s="2"/>
      <c r="AH330" s="2"/>
      <c r="AI330" s="2"/>
      <c r="AJ330" s="2"/>
      <c r="AK330" s="2"/>
      <c r="AL330" s="2"/>
      <c r="AM330" s="3">
        <f t="shared" si="32"/>
        <v>0</v>
      </c>
      <c r="AN330" s="2"/>
      <c r="AO330" s="2"/>
      <c r="AP330" s="2"/>
      <c r="AQ330" s="2"/>
      <c r="AR330" s="2"/>
      <c r="AS330" s="2"/>
      <c r="AT330" s="2"/>
      <c r="AU330" s="2"/>
      <c r="AV330" s="2"/>
      <c r="AW330" s="2"/>
      <c r="AX330" s="2"/>
      <c r="AY330" s="2"/>
      <c r="AZ330" s="3">
        <f t="shared" si="33"/>
        <v>0</v>
      </c>
      <c r="BA330" s="2"/>
      <c r="BB330" s="2"/>
      <c r="BC330" s="2"/>
      <c r="BD330" s="2"/>
      <c r="BE330" s="2"/>
      <c r="BF330" s="2"/>
      <c r="BG330" s="2"/>
      <c r="BH330" s="2"/>
      <c r="BI330" s="2"/>
      <c r="BJ330" s="2"/>
      <c r="BK330" s="2"/>
      <c r="BL330" s="2"/>
      <c r="BM330" s="3">
        <f t="shared" si="34"/>
        <v>0</v>
      </c>
      <c r="BN330" s="2"/>
      <c r="BO330" s="2"/>
      <c r="BP330" s="2"/>
      <c r="BQ330" s="2"/>
      <c r="BR330" s="2"/>
      <c r="BS330" s="2"/>
      <c r="BT330" s="2"/>
      <c r="BU330" s="2"/>
      <c r="BV330" s="2"/>
      <c r="BW330" s="2"/>
      <c r="BX330" s="2"/>
      <c r="BY330" s="2"/>
      <c r="BZ330" s="3">
        <f t="shared" si="35"/>
        <v>0</v>
      </c>
      <c r="CA330" s="30">
        <f t="shared" si="36"/>
        <v>346</v>
      </c>
    </row>
    <row r="331" spans="1:79" s="4" customFormat="1" ht="12" customHeight="1" x14ac:dyDescent="0.2">
      <c r="A331" s="5" t="s">
        <v>24</v>
      </c>
      <c r="B331" s="9" t="s">
        <v>17</v>
      </c>
      <c r="C331" s="5" t="s">
        <v>25</v>
      </c>
      <c r="D331" s="8" t="s">
        <v>441</v>
      </c>
      <c r="E331" s="8" t="s">
        <v>25</v>
      </c>
      <c r="F331" s="8" t="s">
        <v>441</v>
      </c>
      <c r="G331" s="5" t="s">
        <v>23</v>
      </c>
      <c r="H331" s="11" t="s">
        <v>26</v>
      </c>
      <c r="I331" s="11"/>
      <c r="J331" s="6" t="s">
        <v>443</v>
      </c>
      <c r="K331" s="6" t="s">
        <v>444</v>
      </c>
      <c r="L331" s="6" t="s">
        <v>683</v>
      </c>
      <c r="M331" s="33"/>
      <c r="N331" s="7"/>
      <c r="O331" s="2"/>
      <c r="P331" s="2"/>
      <c r="Q331" s="2"/>
      <c r="R331" s="2"/>
      <c r="S331" s="2"/>
      <c r="T331" s="2"/>
      <c r="U331" s="2"/>
      <c r="V331" s="2">
        <v>300</v>
      </c>
      <c r="W331" s="2"/>
      <c r="X331" s="2"/>
      <c r="Y331" s="2"/>
      <c r="Z331" s="32">
        <f t="shared" si="31"/>
        <v>300</v>
      </c>
      <c r="AA331" s="2"/>
      <c r="AB331" s="2"/>
      <c r="AC331" s="2"/>
      <c r="AD331" s="2"/>
      <c r="AE331" s="2"/>
      <c r="AF331" s="2"/>
      <c r="AG331" s="2"/>
      <c r="AH331" s="2"/>
      <c r="AI331" s="2"/>
      <c r="AJ331" s="2"/>
      <c r="AK331" s="2"/>
      <c r="AL331" s="2"/>
      <c r="AM331" s="3">
        <f t="shared" si="32"/>
        <v>0</v>
      </c>
      <c r="AN331" s="2"/>
      <c r="AO331" s="2"/>
      <c r="AP331" s="2"/>
      <c r="AQ331" s="2"/>
      <c r="AR331" s="2"/>
      <c r="AS331" s="2"/>
      <c r="AT331" s="2"/>
      <c r="AU331" s="2"/>
      <c r="AV331" s="2"/>
      <c r="AW331" s="2"/>
      <c r="AX331" s="2"/>
      <c r="AY331" s="2"/>
      <c r="AZ331" s="3">
        <f t="shared" si="33"/>
        <v>0</v>
      </c>
      <c r="BA331" s="2"/>
      <c r="BB331" s="2"/>
      <c r="BC331" s="2"/>
      <c r="BD331" s="2"/>
      <c r="BE331" s="2"/>
      <c r="BF331" s="2"/>
      <c r="BG331" s="2"/>
      <c r="BH331" s="2"/>
      <c r="BI331" s="2"/>
      <c r="BJ331" s="2"/>
      <c r="BK331" s="2"/>
      <c r="BL331" s="2"/>
      <c r="BM331" s="3">
        <f t="shared" si="34"/>
        <v>0</v>
      </c>
      <c r="BN331" s="2"/>
      <c r="BO331" s="2"/>
      <c r="BP331" s="2"/>
      <c r="BQ331" s="2"/>
      <c r="BR331" s="2"/>
      <c r="BS331" s="2"/>
      <c r="BT331" s="2"/>
      <c r="BU331" s="2"/>
      <c r="BV331" s="2"/>
      <c r="BW331" s="2"/>
      <c r="BX331" s="2"/>
      <c r="BY331" s="2"/>
      <c r="BZ331" s="3">
        <f t="shared" si="35"/>
        <v>0</v>
      </c>
      <c r="CA331" s="30">
        <f t="shared" si="36"/>
        <v>300</v>
      </c>
    </row>
    <row r="332" spans="1:79" s="4" customFormat="1" ht="12.95" customHeight="1" x14ac:dyDescent="0.2">
      <c r="A332" s="8" t="s">
        <v>24</v>
      </c>
      <c r="B332" s="9" t="s">
        <v>17</v>
      </c>
      <c r="C332" s="5" t="s">
        <v>25</v>
      </c>
      <c r="D332" s="8" t="s">
        <v>441</v>
      </c>
      <c r="E332" s="8" t="s">
        <v>25</v>
      </c>
      <c r="F332" s="8" t="s">
        <v>441</v>
      </c>
      <c r="G332" s="5" t="s">
        <v>23</v>
      </c>
      <c r="H332" s="11" t="s">
        <v>26</v>
      </c>
      <c r="I332" s="11"/>
      <c r="J332" s="6" t="s">
        <v>673</v>
      </c>
      <c r="K332" s="6" t="s">
        <v>674</v>
      </c>
      <c r="L332" s="6" t="s">
        <v>672</v>
      </c>
      <c r="M332" s="33"/>
      <c r="N332" s="7"/>
      <c r="O332" s="2"/>
      <c r="P332" s="2"/>
      <c r="Q332" s="2"/>
      <c r="R332" s="2">
        <v>120</v>
      </c>
      <c r="S332" s="2"/>
      <c r="T332" s="2"/>
      <c r="U332" s="2"/>
      <c r="V332" s="2"/>
      <c r="W332" s="2"/>
      <c r="X332" s="2"/>
      <c r="Y332" s="2"/>
      <c r="Z332" s="32">
        <f t="shared" si="31"/>
        <v>120</v>
      </c>
      <c r="AA332" s="2"/>
      <c r="AB332" s="2"/>
      <c r="AC332" s="2"/>
      <c r="AD332" s="2"/>
      <c r="AE332" s="2"/>
      <c r="AF332" s="2"/>
      <c r="AG332" s="2"/>
      <c r="AH332" s="2"/>
      <c r="AI332" s="2"/>
      <c r="AJ332" s="2"/>
      <c r="AK332" s="2"/>
      <c r="AL332" s="2"/>
      <c r="AM332" s="3">
        <f t="shared" si="32"/>
        <v>0</v>
      </c>
      <c r="AN332" s="2">
        <v>120</v>
      </c>
      <c r="AO332" s="2"/>
      <c r="AP332" s="2"/>
      <c r="AQ332" s="2"/>
      <c r="AR332" s="2"/>
      <c r="AS332" s="2"/>
      <c r="AT332" s="2"/>
      <c r="AU332" s="2"/>
      <c r="AV332" s="2"/>
      <c r="AW332" s="2"/>
      <c r="AX332" s="2"/>
      <c r="AY332" s="2"/>
      <c r="AZ332" s="3">
        <f t="shared" si="33"/>
        <v>120</v>
      </c>
      <c r="BA332" s="2"/>
      <c r="BB332" s="2"/>
      <c r="BC332" s="2"/>
      <c r="BD332" s="2"/>
      <c r="BE332" s="2"/>
      <c r="BF332" s="2"/>
      <c r="BG332" s="2"/>
      <c r="BH332" s="2"/>
      <c r="BI332" s="2"/>
      <c r="BJ332" s="2"/>
      <c r="BK332" s="2"/>
      <c r="BL332" s="2"/>
      <c r="BM332" s="3">
        <f t="shared" si="34"/>
        <v>0</v>
      </c>
      <c r="BN332" s="2"/>
      <c r="BO332" s="2"/>
      <c r="BP332" s="2"/>
      <c r="BQ332" s="2"/>
      <c r="BR332" s="2"/>
      <c r="BS332" s="2"/>
      <c r="BT332" s="2"/>
      <c r="BU332" s="2"/>
      <c r="BV332" s="2"/>
      <c r="BW332" s="2"/>
      <c r="BX332" s="2"/>
      <c r="BY332" s="2"/>
      <c r="BZ332" s="3">
        <f t="shared" si="35"/>
        <v>0</v>
      </c>
      <c r="CA332" s="30">
        <f t="shared" si="36"/>
        <v>240</v>
      </c>
    </row>
    <row r="333" spans="1:79" s="4" customFormat="1" ht="12.75" customHeight="1" x14ac:dyDescent="0.2">
      <c r="A333" s="5" t="s">
        <v>24</v>
      </c>
      <c r="B333" s="9" t="s">
        <v>17</v>
      </c>
      <c r="C333" s="5" t="s">
        <v>25</v>
      </c>
      <c r="D333" s="8" t="s">
        <v>441</v>
      </c>
      <c r="E333" s="8" t="s">
        <v>25</v>
      </c>
      <c r="F333" s="8" t="s">
        <v>441</v>
      </c>
      <c r="G333" s="5" t="s">
        <v>23</v>
      </c>
      <c r="H333" s="11" t="s">
        <v>26</v>
      </c>
      <c r="I333" s="11"/>
      <c r="J333" s="6" t="s">
        <v>677</v>
      </c>
      <c r="K333" s="6" t="s">
        <v>678</v>
      </c>
      <c r="L333" s="6" t="s">
        <v>679</v>
      </c>
      <c r="M333" s="33"/>
      <c r="N333" s="7"/>
      <c r="O333" s="2"/>
      <c r="P333" s="2"/>
      <c r="Q333" s="2"/>
      <c r="R333" s="2"/>
      <c r="S333" s="2"/>
      <c r="T333" s="2"/>
      <c r="U333" s="2"/>
      <c r="V333" s="2"/>
      <c r="W333" s="2"/>
      <c r="X333" s="2"/>
      <c r="Y333" s="2"/>
      <c r="Z333" s="32">
        <f t="shared" si="31"/>
        <v>0</v>
      </c>
      <c r="AA333" s="2"/>
      <c r="AB333" s="2"/>
      <c r="AC333" s="2"/>
      <c r="AD333" s="2"/>
      <c r="AE333" s="2"/>
      <c r="AF333" s="2"/>
      <c r="AG333" s="2"/>
      <c r="AH333" s="2"/>
      <c r="AI333" s="2"/>
      <c r="AJ333" s="2"/>
      <c r="AK333" s="2"/>
      <c r="AL333" s="2"/>
      <c r="AM333" s="3">
        <f t="shared" si="32"/>
        <v>0</v>
      </c>
      <c r="AN333" s="2"/>
      <c r="AO333" s="2"/>
      <c r="AP333" s="2"/>
      <c r="AQ333" s="2"/>
      <c r="AR333" s="2"/>
      <c r="AS333" s="2"/>
      <c r="AT333" s="2"/>
      <c r="AU333" s="2"/>
      <c r="AV333" s="2"/>
      <c r="AW333" s="2"/>
      <c r="AX333" s="2"/>
      <c r="AY333" s="2"/>
      <c r="AZ333" s="3">
        <f t="shared" si="33"/>
        <v>0</v>
      </c>
      <c r="BA333" s="2"/>
      <c r="BB333" s="2"/>
      <c r="BC333" s="2"/>
      <c r="BD333" s="2"/>
      <c r="BE333" s="2"/>
      <c r="BF333" s="2"/>
      <c r="BG333" s="2"/>
      <c r="BH333" s="2"/>
      <c r="BI333" s="2"/>
      <c r="BJ333" s="2"/>
      <c r="BK333" s="2"/>
      <c r="BL333" s="2"/>
      <c r="BM333" s="3">
        <f t="shared" si="34"/>
        <v>0</v>
      </c>
      <c r="BN333" s="2">
        <v>170</v>
      </c>
      <c r="BO333" s="2"/>
      <c r="BP333" s="2"/>
      <c r="BQ333" s="2"/>
      <c r="BR333" s="2"/>
      <c r="BS333" s="2"/>
      <c r="BT333" s="2"/>
      <c r="BU333" s="2"/>
      <c r="BV333" s="2"/>
      <c r="BW333" s="2"/>
      <c r="BX333" s="2"/>
      <c r="BY333" s="2"/>
      <c r="BZ333" s="3">
        <f t="shared" si="35"/>
        <v>170</v>
      </c>
      <c r="CA333" s="30">
        <f t="shared" si="36"/>
        <v>170</v>
      </c>
    </row>
    <row r="334" spans="1:79" s="4" customFormat="1" ht="12.95" customHeight="1" x14ac:dyDescent="0.2">
      <c r="A334" s="8" t="s">
        <v>24</v>
      </c>
      <c r="B334" s="9" t="s">
        <v>17</v>
      </c>
      <c r="C334" s="5" t="s">
        <v>558</v>
      </c>
      <c r="D334" s="8" t="s">
        <v>578</v>
      </c>
      <c r="E334" s="8" t="s">
        <v>558</v>
      </c>
      <c r="F334" s="8" t="s">
        <v>578</v>
      </c>
      <c r="G334" s="5" t="s">
        <v>23</v>
      </c>
      <c r="H334" s="11" t="s">
        <v>26</v>
      </c>
      <c r="I334" s="11"/>
      <c r="J334" s="6" t="s">
        <v>968</v>
      </c>
      <c r="K334" s="6" t="s">
        <v>580</v>
      </c>
      <c r="L334" s="6" t="s">
        <v>581</v>
      </c>
      <c r="M334" s="33"/>
      <c r="N334" s="7"/>
      <c r="O334" s="2"/>
      <c r="P334" s="2"/>
      <c r="Q334" s="2"/>
      <c r="R334" s="2">
        <v>82</v>
      </c>
      <c r="S334" s="2"/>
      <c r="T334" s="2"/>
      <c r="U334" s="2"/>
      <c r="V334" s="2"/>
      <c r="W334" s="2"/>
      <c r="X334" s="2"/>
      <c r="Y334" s="2"/>
      <c r="Z334" s="32">
        <f t="shared" si="31"/>
        <v>82</v>
      </c>
      <c r="AA334" s="2"/>
      <c r="AB334" s="2"/>
      <c r="AC334" s="2"/>
      <c r="AD334" s="2"/>
      <c r="AE334" s="2"/>
      <c r="AF334" s="2"/>
      <c r="AG334" s="2"/>
      <c r="AH334" s="2"/>
      <c r="AI334" s="2"/>
      <c r="AJ334" s="2"/>
      <c r="AK334" s="2"/>
      <c r="AL334" s="2"/>
      <c r="AM334" s="3">
        <f t="shared" si="32"/>
        <v>0</v>
      </c>
      <c r="AN334" s="2"/>
      <c r="AO334" s="2"/>
      <c r="AP334" s="2"/>
      <c r="AQ334" s="2"/>
      <c r="AR334" s="2"/>
      <c r="AS334" s="2"/>
      <c r="AT334" s="2"/>
      <c r="AU334" s="2"/>
      <c r="AV334" s="2"/>
      <c r="AW334" s="2"/>
      <c r="AX334" s="2"/>
      <c r="AY334" s="2"/>
      <c r="AZ334" s="3">
        <f t="shared" si="33"/>
        <v>0</v>
      </c>
      <c r="BA334" s="2"/>
      <c r="BB334" s="2"/>
      <c r="BC334" s="2"/>
      <c r="BD334" s="2"/>
      <c r="BE334" s="2"/>
      <c r="BF334" s="2"/>
      <c r="BG334" s="2"/>
      <c r="BH334" s="2"/>
      <c r="BI334" s="2"/>
      <c r="BJ334" s="2"/>
      <c r="BK334" s="2"/>
      <c r="BL334" s="2"/>
      <c r="BM334" s="3">
        <f t="shared" si="34"/>
        <v>0</v>
      </c>
      <c r="BN334" s="2"/>
      <c r="BO334" s="2"/>
      <c r="BP334" s="2"/>
      <c r="BQ334" s="2"/>
      <c r="BR334" s="2"/>
      <c r="BS334" s="2"/>
      <c r="BT334" s="2"/>
      <c r="BU334" s="2"/>
      <c r="BV334" s="2"/>
      <c r="BW334" s="2"/>
      <c r="BX334" s="2"/>
      <c r="BY334" s="2"/>
      <c r="BZ334" s="3">
        <f t="shared" si="35"/>
        <v>0</v>
      </c>
      <c r="CA334" s="30">
        <f t="shared" si="36"/>
        <v>82</v>
      </c>
    </row>
    <row r="335" spans="1:79" s="4" customFormat="1" ht="12.95" customHeight="1" x14ac:dyDescent="0.2">
      <c r="A335" s="5" t="s">
        <v>370</v>
      </c>
      <c r="B335" s="9" t="s">
        <v>18</v>
      </c>
      <c r="C335" s="5" t="s">
        <v>978</v>
      </c>
      <c r="D335" s="8" t="s">
        <v>983</v>
      </c>
      <c r="E335" s="8" t="s">
        <v>978</v>
      </c>
      <c r="F335" s="8" t="s">
        <v>983</v>
      </c>
      <c r="G335" s="5" t="s">
        <v>23</v>
      </c>
      <c r="H335" s="11" t="s">
        <v>746</v>
      </c>
      <c r="I335" s="11"/>
      <c r="J335" s="6" t="s">
        <v>999</v>
      </c>
      <c r="K335" s="6" t="s">
        <v>371</v>
      </c>
      <c r="L335" s="6" t="s">
        <v>26</v>
      </c>
      <c r="M335" s="33"/>
      <c r="N335" s="7">
        <v>0</v>
      </c>
      <c r="O335" s="2">
        <v>0</v>
      </c>
      <c r="P335" s="2">
        <v>0</v>
      </c>
      <c r="Q335" s="2">
        <v>0</v>
      </c>
      <c r="R335" s="2">
        <v>0</v>
      </c>
      <c r="S335" s="2">
        <v>0</v>
      </c>
      <c r="T335" s="2">
        <v>0</v>
      </c>
      <c r="U335" s="2">
        <v>0</v>
      </c>
      <c r="V335" s="2">
        <v>75</v>
      </c>
      <c r="W335" s="2">
        <v>0</v>
      </c>
      <c r="X335" s="2">
        <v>0</v>
      </c>
      <c r="Y335" s="2">
        <v>0</v>
      </c>
      <c r="Z335" s="32">
        <f t="shared" si="31"/>
        <v>75</v>
      </c>
      <c r="AA335" s="2">
        <v>0</v>
      </c>
      <c r="AB335" s="2">
        <v>0</v>
      </c>
      <c r="AC335" s="2">
        <v>0</v>
      </c>
      <c r="AD335" s="2">
        <v>0</v>
      </c>
      <c r="AE335" s="2">
        <v>0</v>
      </c>
      <c r="AF335" s="2">
        <v>0</v>
      </c>
      <c r="AG335" s="2">
        <v>0</v>
      </c>
      <c r="AH335" s="2">
        <v>0</v>
      </c>
      <c r="AI335" s="2">
        <v>75</v>
      </c>
      <c r="AJ335" s="2">
        <v>0</v>
      </c>
      <c r="AK335" s="2">
        <v>0</v>
      </c>
      <c r="AL335" s="2">
        <v>0</v>
      </c>
      <c r="AM335" s="3">
        <f t="shared" si="32"/>
        <v>75</v>
      </c>
      <c r="AN335" s="2">
        <v>0</v>
      </c>
      <c r="AO335" s="2">
        <v>0</v>
      </c>
      <c r="AP335" s="2">
        <v>0</v>
      </c>
      <c r="AQ335" s="2">
        <v>0</v>
      </c>
      <c r="AR335" s="2">
        <v>0</v>
      </c>
      <c r="AS335" s="2">
        <v>0</v>
      </c>
      <c r="AT335" s="2">
        <v>0</v>
      </c>
      <c r="AU335" s="2">
        <v>0</v>
      </c>
      <c r="AV335" s="2">
        <v>150</v>
      </c>
      <c r="AW335" s="2">
        <v>0</v>
      </c>
      <c r="AX335" s="2">
        <v>0</v>
      </c>
      <c r="AY335" s="2">
        <v>0</v>
      </c>
      <c r="AZ335" s="3">
        <f t="shared" si="33"/>
        <v>150</v>
      </c>
      <c r="BA335" s="2">
        <v>0</v>
      </c>
      <c r="BB335" s="2">
        <v>0</v>
      </c>
      <c r="BC335" s="2">
        <v>0</v>
      </c>
      <c r="BD335" s="2">
        <v>0</v>
      </c>
      <c r="BE335" s="2">
        <v>0</v>
      </c>
      <c r="BF335" s="2">
        <v>0</v>
      </c>
      <c r="BG335" s="2">
        <v>0</v>
      </c>
      <c r="BH335" s="2">
        <v>0</v>
      </c>
      <c r="BI335" s="2">
        <v>150</v>
      </c>
      <c r="BJ335" s="2">
        <v>0</v>
      </c>
      <c r="BK335" s="2">
        <v>0</v>
      </c>
      <c r="BL335" s="2">
        <v>0</v>
      </c>
      <c r="BM335" s="3">
        <f t="shared" si="34"/>
        <v>150</v>
      </c>
      <c r="BN335" s="2">
        <v>0</v>
      </c>
      <c r="BO335" s="2">
        <v>0</v>
      </c>
      <c r="BP335" s="2">
        <v>0</v>
      </c>
      <c r="BQ335" s="2">
        <v>0</v>
      </c>
      <c r="BR335" s="2">
        <v>0</v>
      </c>
      <c r="BS335" s="2">
        <v>0</v>
      </c>
      <c r="BT335" s="2">
        <v>0</v>
      </c>
      <c r="BU335" s="2">
        <v>0</v>
      </c>
      <c r="BV335" s="2">
        <v>0</v>
      </c>
      <c r="BW335" s="2">
        <v>0</v>
      </c>
      <c r="BX335" s="2">
        <v>250</v>
      </c>
      <c r="BY335" s="2">
        <v>0</v>
      </c>
      <c r="BZ335" s="3">
        <f t="shared" si="35"/>
        <v>250</v>
      </c>
      <c r="CA335" s="30">
        <f t="shared" si="36"/>
        <v>700</v>
      </c>
    </row>
    <row r="336" spans="1:79" s="4" customFormat="1" ht="12.95" customHeight="1" x14ac:dyDescent="0.2">
      <c r="A336" s="5" t="s">
        <v>370</v>
      </c>
      <c r="B336" s="9" t="s">
        <v>19</v>
      </c>
      <c r="C336" s="5" t="s">
        <v>979</v>
      </c>
      <c r="D336" s="8" t="s">
        <v>984</v>
      </c>
      <c r="E336" s="8" t="s">
        <v>979</v>
      </c>
      <c r="F336" s="8" t="s">
        <v>984</v>
      </c>
      <c r="G336" s="5" t="s">
        <v>23</v>
      </c>
      <c r="H336" s="11" t="s">
        <v>800</v>
      </c>
      <c r="I336" s="11"/>
      <c r="J336" s="6" t="s">
        <v>801</v>
      </c>
      <c r="K336" s="6" t="s">
        <v>802</v>
      </c>
      <c r="L336" s="6" t="s">
        <v>803</v>
      </c>
      <c r="M336" s="33"/>
      <c r="N336" s="7">
        <v>0</v>
      </c>
      <c r="O336" s="2">
        <v>0</v>
      </c>
      <c r="P336" s="2">
        <v>139</v>
      </c>
      <c r="Q336" s="2">
        <v>250</v>
      </c>
      <c r="R336" s="2">
        <v>250</v>
      </c>
      <c r="S336" s="2">
        <v>250</v>
      </c>
      <c r="T336" s="2">
        <v>250</v>
      </c>
      <c r="U336" s="2">
        <v>0</v>
      </c>
      <c r="V336" s="2">
        <v>0</v>
      </c>
      <c r="W336" s="2">
        <v>0</v>
      </c>
      <c r="X336" s="2">
        <v>0</v>
      </c>
      <c r="Y336" s="2">
        <v>0</v>
      </c>
      <c r="Z336" s="32">
        <f t="shared" si="31"/>
        <v>1139</v>
      </c>
      <c r="AA336" s="2">
        <v>0</v>
      </c>
      <c r="AB336" s="2">
        <v>0</v>
      </c>
      <c r="AC336" s="2">
        <v>0</v>
      </c>
      <c r="AD336" s="2">
        <v>0</v>
      </c>
      <c r="AE336" s="2">
        <v>0</v>
      </c>
      <c r="AF336" s="2">
        <v>0</v>
      </c>
      <c r="AG336" s="2">
        <v>0</v>
      </c>
      <c r="AH336" s="2">
        <v>0</v>
      </c>
      <c r="AI336" s="2">
        <v>0</v>
      </c>
      <c r="AJ336" s="2">
        <v>0</v>
      </c>
      <c r="AK336" s="2">
        <v>0</v>
      </c>
      <c r="AL336" s="2">
        <v>0</v>
      </c>
      <c r="AM336" s="3">
        <f t="shared" si="32"/>
        <v>0</v>
      </c>
      <c r="AN336" s="2">
        <v>0</v>
      </c>
      <c r="AO336" s="2">
        <v>0</v>
      </c>
      <c r="AP336" s="2">
        <v>0</v>
      </c>
      <c r="AQ336" s="2">
        <v>0</v>
      </c>
      <c r="AR336" s="2">
        <v>0</v>
      </c>
      <c r="AS336" s="2">
        <v>0</v>
      </c>
      <c r="AT336" s="2">
        <v>0</v>
      </c>
      <c r="AU336" s="2">
        <v>0</v>
      </c>
      <c r="AV336" s="2">
        <v>0</v>
      </c>
      <c r="AW336" s="2">
        <v>0</v>
      </c>
      <c r="AX336" s="2">
        <v>0</v>
      </c>
      <c r="AY336" s="2">
        <v>0</v>
      </c>
      <c r="AZ336" s="3">
        <f t="shared" si="33"/>
        <v>0</v>
      </c>
      <c r="BA336" s="2">
        <v>0</v>
      </c>
      <c r="BB336" s="2">
        <v>0</v>
      </c>
      <c r="BC336" s="2">
        <v>0</v>
      </c>
      <c r="BD336" s="2">
        <v>0</v>
      </c>
      <c r="BE336" s="2">
        <v>0</v>
      </c>
      <c r="BF336" s="2">
        <v>0</v>
      </c>
      <c r="BG336" s="2">
        <v>0</v>
      </c>
      <c r="BH336" s="2">
        <v>0</v>
      </c>
      <c r="BI336" s="2">
        <v>0</v>
      </c>
      <c r="BJ336" s="2">
        <v>0</v>
      </c>
      <c r="BK336" s="2">
        <v>0</v>
      </c>
      <c r="BL336" s="2">
        <v>0</v>
      </c>
      <c r="BM336" s="3">
        <f t="shared" si="34"/>
        <v>0</v>
      </c>
      <c r="BN336" s="2">
        <v>0</v>
      </c>
      <c r="BO336" s="2">
        <v>0</v>
      </c>
      <c r="BP336" s="2">
        <v>0</v>
      </c>
      <c r="BQ336" s="2">
        <v>0</v>
      </c>
      <c r="BR336" s="2">
        <v>0</v>
      </c>
      <c r="BS336" s="2">
        <v>0</v>
      </c>
      <c r="BT336" s="2">
        <v>0</v>
      </c>
      <c r="BU336" s="2">
        <v>0</v>
      </c>
      <c r="BV336" s="2">
        <v>0</v>
      </c>
      <c r="BW336" s="2">
        <v>0</v>
      </c>
      <c r="BX336" s="2">
        <v>0</v>
      </c>
      <c r="BY336" s="2">
        <v>0</v>
      </c>
      <c r="BZ336" s="3">
        <f t="shared" si="35"/>
        <v>0</v>
      </c>
      <c r="CA336" s="30">
        <f t="shared" si="36"/>
        <v>1139</v>
      </c>
    </row>
    <row r="337" spans="1:79" s="4" customFormat="1" ht="12.95" customHeight="1" x14ac:dyDescent="0.2">
      <c r="A337" s="5" t="s">
        <v>370</v>
      </c>
      <c r="B337" s="9" t="s">
        <v>19</v>
      </c>
      <c r="C337" s="5" t="s">
        <v>978</v>
      </c>
      <c r="D337" s="8" t="s">
        <v>983</v>
      </c>
      <c r="E337" s="8" t="s">
        <v>978</v>
      </c>
      <c r="F337" s="8" t="s">
        <v>983</v>
      </c>
      <c r="G337" s="5" t="s">
        <v>23</v>
      </c>
      <c r="H337" s="11" t="s">
        <v>745</v>
      </c>
      <c r="I337" s="11"/>
      <c r="J337" s="6" t="s">
        <v>325</v>
      </c>
      <c r="K337" s="6" t="s">
        <v>332</v>
      </c>
      <c r="L337" s="6" t="s">
        <v>26</v>
      </c>
      <c r="M337" s="33"/>
      <c r="N337" s="7">
        <v>0</v>
      </c>
      <c r="O337" s="2">
        <v>0</v>
      </c>
      <c r="P337" s="2">
        <v>0</v>
      </c>
      <c r="Q337" s="2">
        <v>0</v>
      </c>
      <c r="R337" s="2">
        <v>0</v>
      </c>
      <c r="S337" s="2">
        <v>0</v>
      </c>
      <c r="T337" s="2">
        <v>0</v>
      </c>
      <c r="U337" s="2">
        <v>150</v>
      </c>
      <c r="V337" s="2">
        <v>0</v>
      </c>
      <c r="W337" s="2">
        <v>0</v>
      </c>
      <c r="X337" s="2">
        <v>0</v>
      </c>
      <c r="Y337" s="2">
        <v>0</v>
      </c>
      <c r="Z337" s="32">
        <f t="shared" si="31"/>
        <v>150</v>
      </c>
      <c r="AA337" s="2">
        <v>0</v>
      </c>
      <c r="AB337" s="2">
        <v>0</v>
      </c>
      <c r="AC337" s="2">
        <v>0</v>
      </c>
      <c r="AD337" s="2">
        <v>0</v>
      </c>
      <c r="AE337" s="2">
        <v>0</v>
      </c>
      <c r="AF337" s="2">
        <v>0</v>
      </c>
      <c r="AG337" s="2">
        <v>0</v>
      </c>
      <c r="AH337" s="2">
        <v>150</v>
      </c>
      <c r="AI337" s="2">
        <v>0</v>
      </c>
      <c r="AJ337" s="2">
        <v>0</v>
      </c>
      <c r="AK337" s="2">
        <v>0</v>
      </c>
      <c r="AL337" s="2">
        <v>0</v>
      </c>
      <c r="AM337" s="3">
        <f t="shared" si="32"/>
        <v>150</v>
      </c>
      <c r="AN337" s="2">
        <v>0</v>
      </c>
      <c r="AO337" s="2">
        <v>0</v>
      </c>
      <c r="AP337" s="2">
        <v>0</v>
      </c>
      <c r="AQ337" s="2">
        <v>0</v>
      </c>
      <c r="AR337" s="2">
        <v>0</v>
      </c>
      <c r="AS337" s="2">
        <v>0</v>
      </c>
      <c r="AT337" s="2">
        <v>0</v>
      </c>
      <c r="AU337" s="2">
        <v>150</v>
      </c>
      <c r="AV337" s="2">
        <v>0</v>
      </c>
      <c r="AW337" s="2">
        <v>0</v>
      </c>
      <c r="AX337" s="2">
        <v>0</v>
      </c>
      <c r="AY337" s="2">
        <v>0</v>
      </c>
      <c r="AZ337" s="3">
        <f t="shared" si="33"/>
        <v>150</v>
      </c>
      <c r="BA337" s="2">
        <v>0</v>
      </c>
      <c r="BB337" s="2">
        <v>0</v>
      </c>
      <c r="BC337" s="2">
        <v>0</v>
      </c>
      <c r="BD337" s="2">
        <v>0</v>
      </c>
      <c r="BE337" s="2">
        <v>0</v>
      </c>
      <c r="BF337" s="2">
        <v>0</v>
      </c>
      <c r="BG337" s="2">
        <v>0</v>
      </c>
      <c r="BH337" s="2">
        <v>150</v>
      </c>
      <c r="BI337" s="2">
        <v>0</v>
      </c>
      <c r="BJ337" s="2">
        <v>0</v>
      </c>
      <c r="BK337" s="2">
        <v>0</v>
      </c>
      <c r="BL337" s="2">
        <v>0</v>
      </c>
      <c r="BM337" s="3">
        <f t="shared" si="34"/>
        <v>150</v>
      </c>
      <c r="BN337" s="2">
        <v>0</v>
      </c>
      <c r="BO337" s="2">
        <v>0</v>
      </c>
      <c r="BP337" s="2">
        <v>0</v>
      </c>
      <c r="BQ337" s="2">
        <v>0</v>
      </c>
      <c r="BR337" s="2">
        <v>0</v>
      </c>
      <c r="BS337" s="2">
        <v>0</v>
      </c>
      <c r="BT337" s="2">
        <v>0</v>
      </c>
      <c r="BU337" s="2">
        <v>150</v>
      </c>
      <c r="BV337" s="2">
        <v>0</v>
      </c>
      <c r="BW337" s="2">
        <v>0</v>
      </c>
      <c r="BX337" s="2">
        <v>0</v>
      </c>
      <c r="BY337" s="2">
        <v>0</v>
      </c>
      <c r="BZ337" s="3">
        <f t="shared" si="35"/>
        <v>150</v>
      </c>
      <c r="CA337" s="30">
        <f t="shared" si="36"/>
        <v>750</v>
      </c>
    </row>
    <row r="338" spans="1:79" s="40" customFormat="1" x14ac:dyDescent="0.2">
      <c r="A338" s="38"/>
      <c r="B338" s="38"/>
      <c r="C338" s="38"/>
      <c r="D338" s="38"/>
      <c r="E338" s="38"/>
      <c r="F338" s="38"/>
      <c r="G338" s="38"/>
      <c r="H338" s="38"/>
      <c r="I338" s="38"/>
      <c r="J338" s="39"/>
      <c r="K338" s="39"/>
      <c r="L338" s="39"/>
      <c r="M338" s="39"/>
      <c r="N338" s="38">
        <f t="shared" ref="N338:BY338" si="37">SUBTOTAL(9,N2:N337)</f>
        <v>0</v>
      </c>
      <c r="O338" s="38">
        <f t="shared" si="37"/>
        <v>0</v>
      </c>
      <c r="P338" s="38">
        <f t="shared" si="37"/>
        <v>7804.5324200000005</v>
      </c>
      <c r="Q338" s="38">
        <f t="shared" si="37"/>
        <v>2586.0195800000001</v>
      </c>
      <c r="R338" s="38">
        <f t="shared" si="37"/>
        <v>10396.709849999999</v>
      </c>
      <c r="S338" s="38">
        <f t="shared" si="37"/>
        <v>7882.2190000000001</v>
      </c>
      <c r="T338" s="38">
        <f t="shared" si="37"/>
        <v>4804.1704325000001</v>
      </c>
      <c r="U338" s="38">
        <f t="shared" si="37"/>
        <v>14801.196</v>
      </c>
      <c r="V338" s="38">
        <f t="shared" si="37"/>
        <v>5852.9880000000003</v>
      </c>
      <c r="W338" s="38">
        <f t="shared" si="37"/>
        <v>6628.4544999999998</v>
      </c>
      <c r="X338" s="38">
        <f t="shared" si="37"/>
        <v>11384.494000000001</v>
      </c>
      <c r="Y338" s="38">
        <f t="shared" si="37"/>
        <v>11600.349032499998</v>
      </c>
      <c r="Z338" s="54">
        <f t="shared" si="37"/>
        <v>83741.13281499999</v>
      </c>
      <c r="AA338" s="41">
        <f t="shared" si="37"/>
        <v>4003.5233475</v>
      </c>
      <c r="AB338" s="41">
        <f t="shared" si="37"/>
        <v>4861.3353475000004</v>
      </c>
      <c r="AC338" s="41">
        <f t="shared" si="37"/>
        <v>7590.7041774999998</v>
      </c>
      <c r="AD338" s="41">
        <f t="shared" si="37"/>
        <v>18804.524347499999</v>
      </c>
      <c r="AE338" s="41">
        <f t="shared" si="37"/>
        <v>4412.3003475000005</v>
      </c>
      <c r="AF338" s="41">
        <f t="shared" si="37"/>
        <v>8528.7993475000003</v>
      </c>
      <c r="AG338" s="41">
        <f t="shared" si="37"/>
        <v>7741.3386455500004</v>
      </c>
      <c r="AH338" s="41">
        <f t="shared" si="37"/>
        <v>4585.8758699400005</v>
      </c>
      <c r="AI338" s="41">
        <f t="shared" si="37"/>
        <v>5020.3879520700002</v>
      </c>
      <c r="AJ338" s="41">
        <f t="shared" si="37"/>
        <v>6118.1691544400001</v>
      </c>
      <c r="AK338" s="41">
        <f t="shared" si="37"/>
        <v>4973.4799579999999</v>
      </c>
      <c r="AL338" s="41">
        <f t="shared" si="37"/>
        <v>13149.709863329999</v>
      </c>
      <c r="AM338" s="54">
        <f t="shared" si="37"/>
        <v>89790.148358330014</v>
      </c>
      <c r="AN338" s="41">
        <f t="shared" si="37"/>
        <v>6276.8066091430001</v>
      </c>
      <c r="AO338" s="41">
        <f t="shared" si="37"/>
        <v>9130.7152425040003</v>
      </c>
      <c r="AP338" s="41">
        <f t="shared" si="37"/>
        <v>11880.632406576999</v>
      </c>
      <c r="AQ338" s="41">
        <f t="shared" si="37"/>
        <v>2942.2964330209998</v>
      </c>
      <c r="AR338" s="41">
        <f t="shared" si="37"/>
        <v>2347.7705312429998</v>
      </c>
      <c r="AS338" s="41">
        <f t="shared" si="37"/>
        <v>6510.9893288719995</v>
      </c>
      <c r="AT338" s="41">
        <f t="shared" si="37"/>
        <v>7247.7705312429998</v>
      </c>
      <c r="AU338" s="41">
        <f t="shared" si="37"/>
        <v>4699.318629464</v>
      </c>
      <c r="AV338" s="41">
        <f t="shared" si="37"/>
        <v>6640.8174270939999</v>
      </c>
      <c r="AW338" s="41">
        <f t="shared" si="37"/>
        <v>5572.5313475000003</v>
      </c>
      <c r="AX338" s="41">
        <f t="shared" si="37"/>
        <v>6435.7370000000001</v>
      </c>
      <c r="AY338" s="41">
        <f t="shared" si="37"/>
        <v>11974.713</v>
      </c>
      <c r="AZ338" s="54">
        <f t="shared" si="37"/>
        <v>81660.098486660994</v>
      </c>
      <c r="BA338" s="41">
        <f t="shared" si="37"/>
        <v>2241.502</v>
      </c>
      <c r="BB338" s="41">
        <f t="shared" si="37"/>
        <v>2926.4920000000002</v>
      </c>
      <c r="BC338" s="41">
        <f t="shared" si="37"/>
        <v>4696.9679999999998</v>
      </c>
      <c r="BD338" s="41">
        <f t="shared" si="37"/>
        <v>1794.328</v>
      </c>
      <c r="BE338" s="41">
        <f t="shared" si="37"/>
        <v>5283.1639999999998</v>
      </c>
      <c r="BF338" s="41">
        <f t="shared" si="37"/>
        <v>6417.07899</v>
      </c>
      <c r="BG338" s="41">
        <f t="shared" si="37"/>
        <v>2456</v>
      </c>
      <c r="BH338" s="41">
        <f t="shared" si="37"/>
        <v>4232.0200000000004</v>
      </c>
      <c r="BI338" s="41">
        <f t="shared" si="37"/>
        <v>3980.0650000000001</v>
      </c>
      <c r="BJ338" s="41">
        <f t="shared" si="37"/>
        <v>4705</v>
      </c>
      <c r="BK338" s="41">
        <f t="shared" si="37"/>
        <v>6582.5140000000001</v>
      </c>
      <c r="BL338" s="41">
        <f t="shared" si="37"/>
        <v>8819.7442400000018</v>
      </c>
      <c r="BM338" s="54">
        <f t="shared" si="37"/>
        <v>54134.876229999994</v>
      </c>
      <c r="BN338" s="41">
        <f t="shared" si="37"/>
        <v>1915</v>
      </c>
      <c r="BO338" s="41">
        <f t="shared" si="37"/>
        <v>2935</v>
      </c>
      <c r="BP338" s="41">
        <f t="shared" si="37"/>
        <v>3463</v>
      </c>
      <c r="BQ338" s="41">
        <f t="shared" si="37"/>
        <v>1960</v>
      </c>
      <c r="BR338" s="41">
        <f t="shared" si="37"/>
        <v>1111</v>
      </c>
      <c r="BS338" s="41">
        <f t="shared" si="37"/>
        <v>3225</v>
      </c>
      <c r="BT338" s="41">
        <f t="shared" si="37"/>
        <v>1349</v>
      </c>
      <c r="BU338" s="41">
        <f t="shared" si="37"/>
        <v>6984.92</v>
      </c>
      <c r="BV338" s="41">
        <f t="shared" si="37"/>
        <v>7910.7000000000007</v>
      </c>
      <c r="BW338" s="41">
        <f t="shared" si="37"/>
        <v>4380</v>
      </c>
      <c r="BX338" s="41">
        <f t="shared" si="37"/>
        <v>4070</v>
      </c>
      <c r="BY338" s="41">
        <f t="shared" si="37"/>
        <v>8095.7607599999992</v>
      </c>
      <c r="BZ338" s="54">
        <f t="shared" ref="BZ338:CA338" si="38">SUBTOTAL(9,BZ2:BZ337)</f>
        <v>47399.38076</v>
      </c>
      <c r="CA338" s="49">
        <f t="shared" si="38"/>
        <v>356725.63664999092</v>
      </c>
    </row>
    <row r="342" spans="1:79" x14ac:dyDescent="0.2">
      <c r="U342" s="29"/>
    </row>
    <row r="343" spans="1:79" x14ac:dyDescent="0.2">
      <c r="Z343" s="31"/>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31"/>
    </row>
    <row r="346" spans="1:79" x14ac:dyDescent="0.2">
      <c r="Z346" s="1"/>
    </row>
  </sheetData>
  <dataConsolidate/>
  <dataValidations count="2">
    <dataValidation type="list" allowBlank="1" showInputMessage="1" showErrorMessage="1" sqref="A2:A337">
      <formula1>"Geração,Transmissão,Distribuição,Holding"</formula1>
    </dataValidation>
    <dataValidation type="list" allowBlank="1" showInputMessage="1" showErrorMessage="1" sqref="B2:B337">
      <formula1>#REF!</formula1>
    </dataValidation>
  </dataValidations>
  <pageMargins left="0.51181102362204722" right="0.51181102362204722" top="0.59055118110236227" bottom="0.59055118110236227" header="0.31496062992125984" footer="0.31496062992125984"/>
  <pageSetup paperSize="8" scale="32" fitToHeight="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workbookViewId="0">
      <selection activeCell="C34" sqref="C34"/>
    </sheetView>
  </sheetViews>
  <sheetFormatPr defaultRowHeight="16.5" x14ac:dyDescent="0.3"/>
  <cols>
    <col min="1" max="1" width="1.85546875" style="12" customWidth="1"/>
    <col min="2" max="2" width="17.85546875" style="12" customWidth="1"/>
    <col min="3" max="3" width="45.28515625" style="12" customWidth="1"/>
    <col min="4" max="8" width="11.85546875" style="12" customWidth="1"/>
    <col min="9" max="9" width="14" style="12" customWidth="1"/>
    <col min="10" max="16384" width="9.140625" style="12"/>
  </cols>
  <sheetData>
    <row r="1" spans="2:10" ht="18.75" x14ac:dyDescent="0.3">
      <c r="B1" s="14" t="s">
        <v>912</v>
      </c>
    </row>
    <row r="2" spans="2:10" ht="18.75" x14ac:dyDescent="0.3">
      <c r="B2" s="14"/>
    </row>
    <row r="3" spans="2:10" x14ac:dyDescent="0.3">
      <c r="B3" s="17" t="s">
        <v>537</v>
      </c>
    </row>
    <row r="4" spans="2:10" hidden="1" x14ac:dyDescent="0.3">
      <c r="B4" s="50"/>
      <c r="C4" s="50"/>
      <c r="D4" s="51" t="s">
        <v>417</v>
      </c>
      <c r="E4" s="50"/>
      <c r="F4" s="50"/>
      <c r="G4" s="50"/>
      <c r="H4" s="50"/>
      <c r="I4" s="50"/>
    </row>
    <row r="5" spans="2:10" x14ac:dyDescent="0.3">
      <c r="B5" s="52" t="s">
        <v>1024</v>
      </c>
      <c r="C5" s="52" t="s">
        <v>1061</v>
      </c>
      <c r="D5" s="50" t="s">
        <v>1059</v>
      </c>
      <c r="E5" s="50" t="s">
        <v>419</v>
      </c>
      <c r="F5" s="50" t="s">
        <v>420</v>
      </c>
      <c r="G5" s="50" t="s">
        <v>421</v>
      </c>
      <c r="H5" s="50" t="s">
        <v>422</v>
      </c>
      <c r="I5" s="50" t="s">
        <v>1138</v>
      </c>
    </row>
    <row r="6" spans="2:10" x14ac:dyDescent="0.3">
      <c r="B6" s="50" t="s">
        <v>21</v>
      </c>
      <c r="C6" s="50" t="s">
        <v>0</v>
      </c>
      <c r="D6" s="53">
        <v>518</v>
      </c>
      <c r="E6" s="53">
        <v>485.50699999999989</v>
      </c>
      <c r="F6" s="53">
        <v>602.22</v>
      </c>
      <c r="G6" s="53">
        <v>498</v>
      </c>
      <c r="H6" s="53">
        <v>197</v>
      </c>
      <c r="I6" s="53">
        <v>2300.7269999999999</v>
      </c>
    </row>
    <row r="7" spans="2:10" x14ac:dyDescent="0.3">
      <c r="B7" s="50"/>
      <c r="C7" s="50" t="s">
        <v>1</v>
      </c>
      <c r="D7" s="53">
        <v>781.71679999999992</v>
      </c>
      <c r="E7" s="53">
        <v>634</v>
      </c>
      <c r="F7" s="53">
        <v>435.18900000000002</v>
      </c>
      <c r="G7" s="53">
        <v>360.065</v>
      </c>
      <c r="H7" s="53">
        <v>425.2</v>
      </c>
      <c r="I7" s="53">
        <v>2636.1708000000003</v>
      </c>
    </row>
    <row r="8" spans="2:10" x14ac:dyDescent="0.3">
      <c r="B8" s="50"/>
      <c r="C8" s="50" t="s">
        <v>2</v>
      </c>
      <c r="D8" s="53">
        <v>29.25</v>
      </c>
      <c r="E8" s="53">
        <v>16</v>
      </c>
      <c r="F8" s="53">
        <v>30</v>
      </c>
      <c r="G8" s="53">
        <v>49.5</v>
      </c>
      <c r="H8" s="53">
        <v>42.5</v>
      </c>
      <c r="I8" s="53">
        <v>167.25</v>
      </c>
    </row>
    <row r="9" spans="2:10" x14ac:dyDescent="0.3">
      <c r="B9" s="50"/>
      <c r="C9" s="50" t="s">
        <v>3</v>
      </c>
      <c r="D9" s="53">
        <v>58.6</v>
      </c>
      <c r="E9" s="53">
        <v>351.9</v>
      </c>
      <c r="F9" s="53">
        <v>214.7</v>
      </c>
      <c r="G9" s="53">
        <v>51.5</v>
      </c>
      <c r="H9" s="53">
        <v>278.5</v>
      </c>
      <c r="I9" s="53">
        <v>955.2</v>
      </c>
    </row>
    <row r="10" spans="2:10" x14ac:dyDescent="0.3">
      <c r="B10" s="50"/>
      <c r="C10" s="50" t="s">
        <v>4</v>
      </c>
      <c r="D10" s="53">
        <v>1886.40985</v>
      </c>
      <c r="E10" s="53">
        <v>1138</v>
      </c>
      <c r="F10" s="53">
        <v>1210</v>
      </c>
      <c r="G10" s="53">
        <v>1123</v>
      </c>
      <c r="H10" s="53">
        <v>763.4</v>
      </c>
      <c r="I10" s="53">
        <v>6120.8098500000006</v>
      </c>
    </row>
    <row r="11" spans="2:10" x14ac:dyDescent="0.3">
      <c r="B11" s="50"/>
      <c r="C11" s="50" t="s">
        <v>5</v>
      </c>
      <c r="D11" s="53">
        <v>102.5</v>
      </c>
      <c r="E11" s="53">
        <v>0</v>
      </c>
      <c r="F11" s="53">
        <v>0</v>
      </c>
      <c r="G11" s="53">
        <v>0</v>
      </c>
      <c r="H11" s="53">
        <v>0</v>
      </c>
      <c r="I11" s="53">
        <v>102.5</v>
      </c>
      <c r="J11" s="15"/>
    </row>
    <row r="12" spans="2:10" x14ac:dyDescent="0.3">
      <c r="B12" s="50" t="s">
        <v>878</v>
      </c>
      <c r="C12" s="50"/>
      <c r="D12" s="53">
        <v>3376.4766499999996</v>
      </c>
      <c r="E12" s="53">
        <v>2625.4069999999997</v>
      </c>
      <c r="F12" s="53">
        <v>2492.1090000000004</v>
      </c>
      <c r="G12" s="53">
        <v>2082.0650000000001</v>
      </c>
      <c r="H12" s="53">
        <v>1706.6</v>
      </c>
      <c r="I12" s="53">
        <v>12282.657650000001</v>
      </c>
    </row>
    <row r="13" spans="2:10" x14ac:dyDescent="0.3">
      <c r="B13" s="50" t="s">
        <v>34</v>
      </c>
      <c r="C13" s="50" t="s">
        <v>6</v>
      </c>
      <c r="D13" s="53">
        <v>1815.217365</v>
      </c>
      <c r="E13" s="53">
        <v>1495.7401699999996</v>
      </c>
      <c r="F13" s="53">
        <v>777.03347499999984</v>
      </c>
      <c r="G13" s="53">
        <v>2549.7189899999998</v>
      </c>
      <c r="H13" s="53">
        <v>0</v>
      </c>
      <c r="I13" s="53">
        <v>6637.7099999999991</v>
      </c>
    </row>
    <row r="14" spans="2:10" x14ac:dyDescent="0.3">
      <c r="B14" s="50"/>
      <c r="C14" s="50" t="s">
        <v>7</v>
      </c>
      <c r="D14" s="53">
        <v>0</v>
      </c>
      <c r="E14" s="53">
        <v>429.53983000000017</v>
      </c>
      <c r="F14" s="53">
        <v>204.46016999999981</v>
      </c>
      <c r="G14" s="53">
        <v>1250.5</v>
      </c>
      <c r="H14" s="53">
        <v>26</v>
      </c>
      <c r="I14" s="53">
        <v>1910.5</v>
      </c>
    </row>
    <row r="15" spans="2:10" x14ac:dyDescent="0.3">
      <c r="B15" s="50"/>
      <c r="C15" s="50" t="s">
        <v>8</v>
      </c>
      <c r="D15" s="53">
        <v>142.25</v>
      </c>
      <c r="E15" s="53">
        <v>45.5</v>
      </c>
      <c r="F15" s="53">
        <v>82.5</v>
      </c>
      <c r="G15" s="53">
        <v>90.020000000001346</v>
      </c>
      <c r="H15" s="53">
        <v>77.979999999998654</v>
      </c>
      <c r="I15" s="53">
        <v>438.25</v>
      </c>
    </row>
    <row r="16" spans="2:10" x14ac:dyDescent="0.3">
      <c r="B16" s="50"/>
      <c r="C16" s="50" t="s">
        <v>9</v>
      </c>
      <c r="D16" s="53">
        <v>415</v>
      </c>
      <c r="E16" s="53">
        <v>55</v>
      </c>
      <c r="F16" s="53">
        <v>209</v>
      </c>
      <c r="G16" s="53">
        <v>55</v>
      </c>
      <c r="H16" s="53">
        <v>209.5</v>
      </c>
      <c r="I16" s="53">
        <v>943.5</v>
      </c>
    </row>
    <row r="17" spans="2:12" x14ac:dyDescent="0.3">
      <c r="B17" s="50"/>
      <c r="C17" s="50" t="s">
        <v>10</v>
      </c>
      <c r="D17" s="53">
        <v>128.52000000000001</v>
      </c>
      <c r="E17" s="53">
        <v>128.52000000000001</v>
      </c>
      <c r="F17" s="53">
        <v>128.52000000000001</v>
      </c>
      <c r="G17" s="53">
        <v>128.52000000000001</v>
      </c>
      <c r="H17" s="53">
        <v>128.52000000000001</v>
      </c>
      <c r="I17" s="53">
        <v>642.6</v>
      </c>
      <c r="L17" s="23"/>
    </row>
    <row r="18" spans="2:12" x14ac:dyDescent="0.3">
      <c r="B18" s="50"/>
      <c r="C18" s="50" t="s">
        <v>11</v>
      </c>
      <c r="D18" s="53">
        <v>1618.44</v>
      </c>
      <c r="E18" s="53">
        <v>0</v>
      </c>
      <c r="F18" s="53">
        <v>1050</v>
      </c>
      <c r="G18" s="53">
        <v>1008</v>
      </c>
      <c r="H18" s="53">
        <v>0</v>
      </c>
      <c r="I18" s="53">
        <v>3676.44</v>
      </c>
    </row>
    <row r="19" spans="2:12" x14ac:dyDescent="0.3">
      <c r="B19" s="50" t="s">
        <v>879</v>
      </c>
      <c r="C19" s="50"/>
      <c r="D19" s="53">
        <v>4119.4273649999996</v>
      </c>
      <c r="E19" s="53">
        <v>2154.2999999999997</v>
      </c>
      <c r="F19" s="53">
        <v>2451.5136449999995</v>
      </c>
      <c r="G19" s="53">
        <v>5081.7589900000012</v>
      </c>
      <c r="H19" s="53">
        <v>441.99999999999864</v>
      </c>
      <c r="I19" s="53">
        <v>14249</v>
      </c>
    </row>
    <row r="20" spans="2:12" x14ac:dyDescent="0.3">
      <c r="B20" s="50" t="s">
        <v>24</v>
      </c>
      <c r="C20" s="50" t="s">
        <v>12</v>
      </c>
      <c r="D20" s="53">
        <v>2416.9827999999998</v>
      </c>
      <c r="E20" s="53">
        <v>2234.6552000000001</v>
      </c>
      <c r="F20" s="53">
        <v>3004.6379999999999</v>
      </c>
      <c r="G20" s="53">
        <v>3898.22424</v>
      </c>
      <c r="H20" s="53">
        <v>2529.0517599999998</v>
      </c>
      <c r="I20" s="53">
        <v>14083.552</v>
      </c>
    </row>
    <row r="21" spans="2:12" x14ac:dyDescent="0.3">
      <c r="B21" s="50"/>
      <c r="C21" s="50" t="s">
        <v>13</v>
      </c>
      <c r="D21" s="53">
        <v>6259.442</v>
      </c>
      <c r="E21" s="53">
        <v>8702.5841583299989</v>
      </c>
      <c r="F21" s="53">
        <v>9836.2548416610007</v>
      </c>
      <c r="G21" s="53">
        <v>9596.3140000000003</v>
      </c>
      <c r="H21" s="53">
        <v>6057</v>
      </c>
      <c r="I21" s="53">
        <v>40451.594999991001</v>
      </c>
    </row>
    <row r="22" spans="2:12" x14ac:dyDescent="0.3">
      <c r="B22" s="50"/>
      <c r="C22" s="50" t="s">
        <v>14</v>
      </c>
      <c r="D22" s="53">
        <v>4111.9169999999995</v>
      </c>
      <c r="E22" s="53">
        <v>5203.2019999999993</v>
      </c>
      <c r="F22" s="53">
        <v>8312.5830000000005</v>
      </c>
      <c r="G22" s="53">
        <v>9846.514000000001</v>
      </c>
      <c r="H22" s="53">
        <v>7088.2290000000012</v>
      </c>
      <c r="I22" s="53">
        <v>34562.445</v>
      </c>
    </row>
    <row r="23" spans="2:12" x14ac:dyDescent="0.3">
      <c r="B23" s="50"/>
      <c r="C23" s="50" t="s">
        <v>15</v>
      </c>
      <c r="D23" s="53">
        <v>4684</v>
      </c>
      <c r="E23" s="53">
        <v>15470</v>
      </c>
      <c r="F23" s="53">
        <v>2660</v>
      </c>
      <c r="G23" s="53">
        <v>390</v>
      </c>
      <c r="H23" s="53">
        <v>2660</v>
      </c>
      <c r="I23" s="53">
        <v>25864</v>
      </c>
    </row>
    <row r="24" spans="2:12" x14ac:dyDescent="0.3">
      <c r="B24" s="50"/>
      <c r="C24" s="50" t="s">
        <v>16</v>
      </c>
      <c r="D24" s="53">
        <v>54226.486999999994</v>
      </c>
      <c r="E24" s="53">
        <v>51311</v>
      </c>
      <c r="F24" s="53">
        <v>49621</v>
      </c>
      <c r="G24" s="53">
        <v>22590</v>
      </c>
      <c r="H24" s="53">
        <v>26346.5</v>
      </c>
      <c r="I24" s="53">
        <v>204094.98700000002</v>
      </c>
    </row>
    <row r="25" spans="2:12" x14ac:dyDescent="0.3">
      <c r="B25" s="50"/>
      <c r="C25" s="50" t="s">
        <v>17</v>
      </c>
      <c r="D25" s="53">
        <v>3182.4</v>
      </c>
      <c r="E25" s="53">
        <v>1864</v>
      </c>
      <c r="F25" s="53">
        <v>2982</v>
      </c>
      <c r="G25" s="53">
        <v>350</v>
      </c>
      <c r="H25" s="53">
        <v>170</v>
      </c>
      <c r="I25" s="53">
        <v>8548.4</v>
      </c>
    </row>
    <row r="26" spans="2:12" x14ac:dyDescent="0.3">
      <c r="B26" s="50" t="s">
        <v>418</v>
      </c>
      <c r="C26" s="50"/>
      <c r="D26" s="53">
        <v>74881.228799999983</v>
      </c>
      <c r="E26" s="53">
        <v>84785.44135832999</v>
      </c>
      <c r="F26" s="53">
        <v>76416.475841660998</v>
      </c>
      <c r="G26" s="53">
        <v>46671.052240000005</v>
      </c>
      <c r="H26" s="53">
        <v>44850.780760000001</v>
      </c>
      <c r="I26" s="53">
        <v>327604.97899999109</v>
      </c>
    </row>
    <row r="27" spans="2:12" x14ac:dyDescent="0.3">
      <c r="B27" s="50" t="s">
        <v>370</v>
      </c>
      <c r="C27" s="50" t="s">
        <v>18</v>
      </c>
      <c r="D27" s="53">
        <v>75</v>
      </c>
      <c r="E27" s="53">
        <v>75</v>
      </c>
      <c r="F27" s="53">
        <v>150</v>
      </c>
      <c r="G27" s="53">
        <v>150</v>
      </c>
      <c r="H27" s="53">
        <v>250</v>
      </c>
      <c r="I27" s="53">
        <v>700</v>
      </c>
    </row>
    <row r="28" spans="2:12" x14ac:dyDescent="0.3">
      <c r="B28" s="50"/>
      <c r="C28" s="50" t="s">
        <v>19</v>
      </c>
      <c r="D28" s="53">
        <v>1289</v>
      </c>
      <c r="E28" s="53">
        <v>150</v>
      </c>
      <c r="F28" s="53">
        <v>150</v>
      </c>
      <c r="G28" s="53">
        <v>150</v>
      </c>
      <c r="H28" s="53">
        <v>150</v>
      </c>
      <c r="I28" s="53">
        <v>1889</v>
      </c>
    </row>
    <row r="29" spans="2:12" x14ac:dyDescent="0.3">
      <c r="B29" s="50" t="s">
        <v>880</v>
      </c>
      <c r="C29" s="50"/>
      <c r="D29" s="53">
        <v>1364</v>
      </c>
      <c r="E29" s="53">
        <v>225</v>
      </c>
      <c r="F29" s="53">
        <v>300</v>
      </c>
      <c r="G29" s="53">
        <v>300</v>
      </c>
      <c r="H29" s="53">
        <v>400</v>
      </c>
      <c r="I29" s="53">
        <v>2589</v>
      </c>
      <c r="K29" s="16"/>
    </row>
    <row r="30" spans="2:12" x14ac:dyDescent="0.3">
      <c r="B30" s="50" t="s">
        <v>416</v>
      </c>
      <c r="C30" s="50"/>
      <c r="D30" s="53">
        <v>83741.13281499999</v>
      </c>
      <c r="E30" s="53">
        <v>89790.14835833</v>
      </c>
      <c r="F30" s="53">
        <v>81660.098486661009</v>
      </c>
      <c r="G30" s="53">
        <v>54134.876230000002</v>
      </c>
      <c r="H30" s="53">
        <v>47399.38076</v>
      </c>
      <c r="I30" s="53">
        <v>356725.63664999104</v>
      </c>
    </row>
  </sheetData>
  <pageMargins left="0.31496062992125984" right="0.31496062992125984" top="0.39370078740157483" bottom="0.39370078740157483" header="0.31496062992125984" footer="0.31496062992125984"/>
  <pageSetup paperSize="143" scale="9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PLANEJADO_PD</vt:lpstr>
      <vt:lpstr>Resumo</vt:lpstr>
      <vt:lpstr>PLANEJADO_PD!Area_de_impressao</vt:lpstr>
      <vt:lpstr>Resumo!Area_de_impressao</vt:lpstr>
      <vt:lpstr>PLANEJADO_PD!Titulos_de_impressao</vt:lpstr>
    </vt:vector>
  </TitlesOfParts>
  <Company>CEMIG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C056191</dc:creator>
  <cp:lastModifiedBy>c055300</cp:lastModifiedBy>
  <cp:lastPrinted>2017-12-14T10:06:35Z</cp:lastPrinted>
  <dcterms:created xsi:type="dcterms:W3CDTF">2017-04-28T19:12:27Z</dcterms:created>
  <dcterms:modified xsi:type="dcterms:W3CDTF">2018-10-02T19:02:50Z</dcterms:modified>
</cp:coreProperties>
</file>