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\Desktop\Gheorghian Paul - Licenta\"/>
    </mc:Choice>
  </mc:AlternateContent>
  <xr:revisionPtr revIDLastSave="0" documentId="8_{73C85AA5-C99C-44D4-923A-A62CFA360EC2}" xr6:coauthVersionLast="43" xr6:coauthVersionMax="43" xr10:uidLastSave="{00000000-0000-0000-0000-000000000000}"/>
  <bookViews>
    <workbookView xWindow="-120" yWindow="-120" windowWidth="20730" windowHeight="11160"/>
  </bookViews>
  <sheets>
    <sheet name="Fise verificare" sheetId="1" r:id="rId1"/>
  </sheets>
  <definedNames>
    <definedName name="Licenta">'Fise verificare'!$M$7:$M$10</definedName>
    <definedName name="limba">'Fise verificare'!$O$6:$O$8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6" i="1" l="1"/>
  <c r="J13" i="1"/>
  <c r="F16" i="1"/>
  <c r="F40" i="1"/>
  <c r="B40" i="1"/>
  <c r="D20" i="1"/>
  <c r="F24" i="1"/>
  <c r="F23" i="1"/>
  <c r="D21" i="1"/>
  <c r="D22" i="1"/>
  <c r="D19" i="1"/>
  <c r="D26" i="1" l="1"/>
  <c r="P20" i="1" s="1"/>
  <c r="H20" i="1" s="1"/>
  <c r="D16" i="1"/>
  <c r="O20" i="1"/>
  <c r="N20" i="1"/>
  <c r="Q21" i="1"/>
  <c r="O22" i="1"/>
  <c r="H22" i="1" s="1"/>
  <c r="N22" i="1"/>
  <c r="Q19" i="1"/>
  <c r="N19" i="1"/>
  <c r="Q20" i="1"/>
  <c r="P22" i="1"/>
  <c r="O21" i="1"/>
  <c r="P21" i="1"/>
  <c r="N21" i="1"/>
  <c r="Q22" i="1"/>
  <c r="F26" i="1"/>
  <c r="P19" i="1" l="1"/>
  <c r="H19" i="1" s="1"/>
  <c r="O19" i="1"/>
  <c r="F19" i="1" s="1"/>
  <c r="F20" i="1"/>
  <c r="F22" i="1"/>
  <c r="H21" i="1"/>
  <c r="F21" i="1"/>
</calcChain>
</file>

<file path=xl/comments1.xml><?xml version="1.0" encoding="utf-8"?>
<comments xmlns="http://schemas.openxmlformats.org/spreadsheetml/2006/main">
  <authors>
    <author>Gbr</author>
    <author>GO</author>
  </authors>
  <commentList>
    <comment ref="C6" authorId="0" shapeId="0">
      <text>
        <r>
          <rPr>
            <b/>
            <sz val="9"/>
            <color indexed="81"/>
            <rFont val="Tahoma"/>
            <family val="2"/>
          </rPr>
          <t>Se editeaza numele
 studentului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Se alege din lista derulanta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Se editeaza titlul lucrarii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Se editeaza numele conducatorului</t>
        </r>
      </text>
    </comment>
    <comment ref="D13" authorId="1" shapeId="0">
      <text>
        <r>
          <rPr>
            <sz val="9"/>
            <color indexed="81"/>
            <rFont val="Tahoma"/>
            <family val="2"/>
          </rPr>
          <t>Selecteaza din lista limba in care a fost redactata lucrarea de finalizare a studiilor</t>
        </r>
      </text>
    </comment>
    <comment ref="C16" authorId="1" shapeId="0">
      <text>
        <r>
          <rPr>
            <sz val="9"/>
            <color indexed="81"/>
            <rFont val="Tahoma"/>
            <family val="2"/>
          </rPr>
          <t>Selecteaza din lista limba in care a fost redactata lucrarea de finalizare a studiilor</t>
        </r>
      </text>
    </comment>
    <comment ref="E16" authorId="1" shapeId="0">
      <text>
        <r>
          <rPr>
            <sz val="9"/>
            <color indexed="81"/>
            <rFont val="Tahoma"/>
            <family val="2"/>
          </rPr>
          <t>Editeaza numarul de pagini al rezumatului</t>
        </r>
      </text>
    </comment>
    <comment ref="C18" authorId="0" shapeId="0">
      <text>
        <r>
          <rPr>
            <sz val="9"/>
            <color indexed="81"/>
            <rFont val="Tahoma"/>
            <family val="2"/>
          </rPr>
          <t>Se completeaza cu numarul (cifre arabe) paginii  de inceput al capitolului conform numerotarii paginilor in lucrare.</t>
        </r>
      </text>
    </comment>
    <comment ref="D18" authorId="0" shapeId="0">
      <text>
        <r>
          <rPr>
            <sz val="9"/>
            <color indexed="81"/>
            <rFont val="Tahoma"/>
            <family val="2"/>
          </rPr>
          <t xml:space="preserve">Se calculeaza automat
</t>
        </r>
      </text>
    </comment>
    <comment ref="F18" authorId="0" shapeId="0">
      <text>
        <r>
          <rPr>
            <sz val="9"/>
            <color indexed="81"/>
            <rFont val="Tahoma"/>
            <family val="2"/>
          </rPr>
          <t>Se calculeaza automat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Se bifeaza casuta corespunzatoare, de catre conducator, dupa listare</t>
        </r>
      </text>
    </comment>
    <comment ref="G28" authorId="0" shapeId="0">
      <text>
        <r>
          <rPr>
            <b/>
            <sz val="9"/>
            <color indexed="81"/>
            <rFont val="Tahoma"/>
            <family val="2"/>
          </rPr>
          <t>Se bifeaza casuta corespunzatoare, de catre conducator, dupa listare</t>
        </r>
      </text>
    </comment>
    <comment ref="B38" authorId="0" shapeId="0">
      <text>
        <r>
          <rPr>
            <b/>
            <sz val="9"/>
            <color indexed="81"/>
            <rFont val="Tahoma"/>
            <family val="2"/>
          </rPr>
          <t>Se semneaza dupa listare</t>
        </r>
      </text>
    </comment>
    <comment ref="F38" authorId="1" shapeId="0">
      <text>
        <r>
          <rPr>
            <b/>
            <sz val="9"/>
            <color indexed="81"/>
            <rFont val="Tahoma"/>
            <family val="2"/>
          </rPr>
          <t>Se semneaza dupa listare</t>
        </r>
      </text>
    </comment>
  </commentList>
</comments>
</file>

<file path=xl/sharedStrings.xml><?xml version="1.0" encoding="utf-8"?>
<sst xmlns="http://schemas.openxmlformats.org/spreadsheetml/2006/main" count="64" uniqueCount="59">
  <si>
    <t>Stadiul actual</t>
  </si>
  <si>
    <t>Numar calculat de pagini</t>
  </si>
  <si>
    <t>Fundamentare teoretica</t>
  </si>
  <si>
    <t>Implementarea solutiei adoptate</t>
  </si>
  <si>
    <t>Rezultate experimentale</t>
  </si>
  <si>
    <t>Concluzii</t>
  </si>
  <si>
    <t>Bibliografie</t>
  </si>
  <si>
    <t>Numar pagini de continut</t>
  </si>
  <si>
    <t>Conducator:</t>
  </si>
  <si>
    <t>Da</t>
  </si>
  <si>
    <t>Partial</t>
  </si>
  <si>
    <t>Nu</t>
  </si>
  <si>
    <t>Limbajul folosit este concis, tehnic, reflectand capacitatea studentului de a folosi vocabularul de specialitate.</t>
  </si>
  <si>
    <t>Pasajele preluate din bibliografie sunt insotite de referinta bibliografica specificata clar intre paranteze drepte.</t>
  </si>
  <si>
    <t>Partea comună intre lucrări cu aceeasi tema nu depaseste mai mult de 5% din continut. (Daca este cazul).</t>
  </si>
  <si>
    <t>EA_Ro</t>
  </si>
  <si>
    <t>EA_Eng</t>
  </si>
  <si>
    <t>TST_Ro</t>
  </si>
  <si>
    <t>TST_Eng</t>
  </si>
  <si>
    <t xml:space="preserve">Student:  </t>
  </si>
  <si>
    <t xml:space="preserve">Tip studii:  </t>
  </si>
  <si>
    <t xml:space="preserve">Specializarea:  </t>
  </si>
  <si>
    <t xml:space="preserve">Titlul lucrarii:  </t>
  </si>
  <si>
    <t>min</t>
  </si>
  <si>
    <t>max</t>
  </si>
  <si>
    <t>DA</t>
  </si>
  <si>
    <t>NU</t>
  </si>
  <si>
    <t>Continut lucrare</t>
  </si>
  <si>
    <t>Structura lucrare</t>
  </si>
  <si>
    <t>Lucrarea realizata constă în studiul, dezvoltarea, implementarea, testarea unei aplicații specifice specializării absolvite de student.</t>
  </si>
  <si>
    <t>Contributiile autorului in ceea ce priveste fundamentarea teoretica, implementarea solutiei/solutiilor adoptate si a rezultatelor obtinut rezulta cu claritate din lucrarea elaborata.</t>
  </si>
  <si>
    <t>Conducator,</t>
  </si>
  <si>
    <t>Student,</t>
  </si>
  <si>
    <t>Fișa de verificare a lucrării de finalizare a studiilor</t>
  </si>
  <si>
    <r>
      <t>Nota propusă de către conducator (</t>
    </r>
    <r>
      <rPr>
        <i/>
        <sz val="11"/>
        <color indexed="8"/>
        <rFont val="Calibri"/>
        <family val="2"/>
      </rPr>
      <t>optional)</t>
    </r>
    <r>
      <rPr>
        <sz val="11"/>
        <color theme="1"/>
        <rFont val="Calibri"/>
        <family val="2"/>
        <scheme val="minor"/>
      </rPr>
      <t xml:space="preserve">: </t>
    </r>
  </si>
  <si>
    <t>Avizul conducatorului:</t>
  </si>
  <si>
    <t>romana</t>
  </si>
  <si>
    <t>engleza</t>
  </si>
  <si>
    <t>franceza</t>
  </si>
  <si>
    <t>Lucrarea este redactata in limba</t>
  </si>
  <si>
    <t>Rezumat lucrare</t>
  </si>
  <si>
    <t>Limba</t>
  </si>
  <si>
    <t>Respecta cerinta</t>
  </si>
  <si>
    <t>Numar de pagini</t>
  </si>
  <si>
    <t>Licenta</t>
  </si>
  <si>
    <t>min-pag</t>
  </si>
  <si>
    <t>max-pag</t>
  </si>
  <si>
    <t>max 10%</t>
  </si>
  <si>
    <t>max 30%</t>
  </si>
  <si>
    <t>30%  -  40%</t>
  </si>
  <si>
    <t>min 10%</t>
  </si>
  <si>
    <t>Cerinte</t>
  </si>
  <si>
    <t>5 - 8 pag.</t>
  </si>
  <si>
    <t>35 - 45 pag.</t>
  </si>
  <si>
    <t>Numar pagina de inceput conform cuprinsului</t>
  </si>
  <si>
    <t>Respecta cerintele</t>
  </si>
  <si>
    <t>Adrian-Paul GHEORGHIAN</t>
  </si>
  <si>
    <t>Gestionarea energiei pentru o microrețea izolată folosind algoritmul Simulated Annealing</t>
  </si>
  <si>
    <t>drd. Ing. Andreea IGNAT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</si>
</sst>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center"/>
    </xf>
    <xf numFmtId="9" fontId="6" fillId="0" borderId="0" xfId="0" applyNumberFormat="1" applyFont="1" applyAlignment="1">
      <alignment horizontal="center"/>
    </xf>
    <xf numFmtId="9" fontId="5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Alignment="1"/>
    <xf numFmtId="0" fontId="0" fillId="0" borderId="0" xfId="0" applyFont="1"/>
    <xf numFmtId="0" fontId="7" fillId="0" borderId="2" xfId="0" applyFont="1" applyBorder="1" applyAlignment="1">
      <alignment horizontal="center" vertical="center" wrapText="1"/>
    </xf>
    <xf numFmtId="9" fontId="8" fillId="0" borderId="1" xfId="0" applyNumberFormat="1" applyFont="1" applyBorder="1" applyAlignment="1">
      <alignment horizontal="center" vertical="center"/>
    </xf>
    <xf numFmtId="0" fontId="4" fillId="0" borderId="0" xfId="0" applyFont="1" applyAlignment="1" applyProtection="1">
      <alignment horizontal="left"/>
      <protection locked="0"/>
    </xf>
    <xf numFmtId="0" fontId="0" fillId="0" borderId="1" xfId="0" applyBorder="1" applyProtection="1"/>
    <xf numFmtId="0" fontId="9" fillId="0" borderId="0" xfId="0" applyFont="1" applyBorder="1" applyAlignment="1">
      <alignment wrapText="1"/>
    </xf>
    <xf numFmtId="0" fontId="0" fillId="0" borderId="0" xfId="0" applyFill="1" applyBorder="1" applyAlignment="1"/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0" xfId="0" applyFont="1" applyProtection="1"/>
    <xf numFmtId="0" fontId="10" fillId="0" borderId="0" xfId="0" applyFont="1" applyAlignment="1">
      <alignment horizontal="center"/>
    </xf>
    <xf numFmtId="0" fontId="4" fillId="0" borderId="0" xfId="0" applyNumberFormat="1" applyFont="1" applyBorder="1" applyAlignment="1">
      <alignment horizontal="center" vertical="center"/>
    </xf>
    <xf numFmtId="9" fontId="8" fillId="0" borderId="0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9" fontId="8" fillId="0" borderId="2" xfId="0" applyNumberFormat="1" applyFont="1" applyBorder="1" applyAlignment="1">
      <alignment horizontal="center" vertical="center"/>
    </xf>
    <xf numFmtId="0" fontId="4" fillId="2" borderId="0" xfId="0" applyFont="1" applyFill="1" applyProtection="1">
      <protection locked="0"/>
    </xf>
    <xf numFmtId="0" fontId="0" fillId="2" borderId="0" xfId="0" applyFill="1" applyBorder="1" applyAlignment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2" borderId="0" xfId="0" applyFont="1" applyFill="1" applyAlignment="1" applyProtection="1">
      <alignment horizontal="left"/>
      <protection locked="0"/>
    </xf>
    <xf numFmtId="0" fontId="4" fillId="2" borderId="0" xfId="0" applyFont="1" applyFill="1" applyAlignment="1" applyProtection="1">
      <alignment horizontal="justify" vertical="top" wrapText="1"/>
      <protection locked="0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9525</xdr:rowOff>
    </xdr:from>
    <xdr:to>
      <xdr:col>7</xdr:col>
      <xdr:colOff>590550</xdr:colOff>
      <xdr:row>2</xdr:row>
      <xdr:rowOff>85725</xdr:rowOff>
    </xdr:to>
    <xdr:pic>
      <xdr:nvPicPr>
        <xdr:cNvPr id="1137" name="Picture 1">
          <a:extLst>
            <a:ext uri="{FF2B5EF4-FFF2-40B4-BE49-F238E27FC236}">
              <a16:creationId xmlns:a16="http://schemas.microsoft.com/office/drawing/2014/main" id="{D0AAC3A3-E7BB-436C-BDB5-248C483E4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9525"/>
          <a:ext cx="521017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R40"/>
  <sheetViews>
    <sheetView showGridLines="0" showZeros="0" tabSelected="1" zoomScale="115" zoomScaleNormal="115" workbookViewId="0">
      <selection activeCell="R25" sqref="R25"/>
    </sheetView>
  </sheetViews>
  <sheetFormatPr defaultRowHeight="15" x14ac:dyDescent="0.25"/>
  <cols>
    <col min="1" max="1" width="0.7109375" customWidth="1"/>
    <col min="2" max="2" width="21.85546875" customWidth="1"/>
    <col min="3" max="3" width="13.7109375" customWidth="1"/>
    <col min="4" max="4" width="8.42578125" customWidth="1"/>
    <col min="5" max="5" width="8.140625" customWidth="1"/>
    <col min="6" max="6" width="8.7109375" customWidth="1"/>
    <col min="7" max="7" width="8.85546875" customWidth="1"/>
    <col min="8" max="9" width="9.140625" customWidth="1"/>
    <col min="10" max="15" width="9.140625" hidden="1" customWidth="1"/>
    <col min="16" max="16" width="10" hidden="1" customWidth="1"/>
    <col min="17" max="17" width="9.140625" hidden="1" customWidth="1"/>
    <col min="18" max="21" width="9.140625" customWidth="1"/>
  </cols>
  <sheetData>
    <row r="4" spans="2:15" ht="18.75" x14ac:dyDescent="0.3">
      <c r="B4" s="53" t="s">
        <v>33</v>
      </c>
      <c r="C4" s="53"/>
      <c r="D4" s="53"/>
      <c r="E4" s="53"/>
      <c r="F4" s="53"/>
      <c r="G4" s="53"/>
      <c r="H4" s="53"/>
    </row>
    <row r="5" spans="2:15" ht="7.5" customHeight="1" x14ac:dyDescent="0.25"/>
    <row r="6" spans="2:15" x14ac:dyDescent="0.25">
      <c r="B6" s="4" t="s">
        <v>19</v>
      </c>
      <c r="C6" s="46" t="s">
        <v>56</v>
      </c>
      <c r="D6" s="46"/>
      <c r="E6" s="46"/>
      <c r="O6" t="s">
        <v>36</v>
      </c>
    </row>
    <row r="7" spans="2:15" x14ac:dyDescent="0.25">
      <c r="B7" s="4" t="s">
        <v>20</v>
      </c>
      <c r="C7" s="27" t="s">
        <v>44</v>
      </c>
      <c r="M7" s="3" t="s">
        <v>15</v>
      </c>
      <c r="O7" t="s">
        <v>37</v>
      </c>
    </row>
    <row r="8" spans="2:15" x14ac:dyDescent="0.25">
      <c r="B8" s="4" t="s">
        <v>21</v>
      </c>
      <c r="C8" s="36" t="s">
        <v>15</v>
      </c>
      <c r="M8" s="3" t="s">
        <v>16</v>
      </c>
      <c r="O8" t="s">
        <v>38</v>
      </c>
    </row>
    <row r="9" spans="2:15" x14ac:dyDescent="0.25">
      <c r="B9" s="4" t="s">
        <v>22</v>
      </c>
      <c r="C9" s="47" t="s">
        <v>57</v>
      </c>
      <c r="D9" s="47"/>
      <c r="E9" s="47"/>
      <c r="F9" s="47"/>
      <c r="G9" s="47"/>
      <c r="H9" s="47"/>
      <c r="M9" s="3" t="s">
        <v>17</v>
      </c>
    </row>
    <row r="10" spans="2:15" ht="36" customHeight="1" x14ac:dyDescent="0.25">
      <c r="B10" s="15"/>
      <c r="C10" s="47"/>
      <c r="D10" s="47"/>
      <c r="E10" s="47"/>
      <c r="F10" s="47"/>
      <c r="G10" s="47"/>
      <c r="H10" s="47"/>
      <c r="M10" s="3" t="s">
        <v>18</v>
      </c>
    </row>
    <row r="11" spans="2:15" x14ac:dyDescent="0.25">
      <c r="B11" s="14" t="s">
        <v>8</v>
      </c>
      <c r="C11" s="46" t="s">
        <v>58</v>
      </c>
      <c r="D11" s="46"/>
      <c r="E11" s="46"/>
      <c r="M11" s="2"/>
    </row>
    <row r="12" spans="2:15" ht="9" customHeight="1" x14ac:dyDescent="0.25">
      <c r="B12" s="14"/>
      <c r="C12" s="19"/>
      <c r="D12" s="19"/>
      <c r="E12" s="19"/>
      <c r="M12" s="3"/>
    </row>
    <row r="13" spans="2:15" x14ac:dyDescent="0.25">
      <c r="B13" s="54" t="s">
        <v>39</v>
      </c>
      <c r="C13" s="54"/>
      <c r="D13" s="37" t="s">
        <v>36</v>
      </c>
      <c r="E13" s="22"/>
      <c r="J13" s="2">
        <f>IF(OR(D13=O7,D13=O8),1,2)</f>
        <v>2</v>
      </c>
      <c r="M13" s="3"/>
    </row>
    <row r="14" spans="2:15" ht="10.5" customHeight="1" x14ac:dyDescent="0.25">
      <c r="B14" s="14"/>
      <c r="C14" s="14"/>
      <c r="D14" s="22"/>
      <c r="E14" s="22"/>
      <c r="M14" s="3"/>
    </row>
    <row r="15" spans="2:15" ht="26.25" x14ac:dyDescent="0.25">
      <c r="B15" s="55" t="s">
        <v>40</v>
      </c>
      <c r="C15" s="24" t="s">
        <v>41</v>
      </c>
      <c r="D15" s="23" t="s">
        <v>42</v>
      </c>
      <c r="E15" s="23" t="s">
        <v>43</v>
      </c>
      <c r="F15" s="23" t="s">
        <v>42</v>
      </c>
      <c r="G15" s="12" t="s">
        <v>51</v>
      </c>
      <c r="M15" s="3"/>
    </row>
    <row r="16" spans="2:15" x14ac:dyDescent="0.25">
      <c r="B16" s="56"/>
      <c r="C16" s="38" t="s">
        <v>37</v>
      </c>
      <c r="D16" s="8" t="str">
        <f>IF(J13=J16,J20,J19)</f>
        <v>DA</v>
      </c>
      <c r="E16" s="38">
        <v>6</v>
      </c>
      <c r="F16" s="26" t="str">
        <f>IF(AND(E16&gt;=L16,E16&lt;=M16),$J$19,$J$20)</f>
        <v>DA</v>
      </c>
      <c r="G16" s="25" t="s">
        <v>52</v>
      </c>
      <c r="J16" s="2">
        <f>IF(OR(C16=O7,C16=O8),1,2)</f>
        <v>1</v>
      </c>
      <c r="L16" s="2">
        <v>5</v>
      </c>
      <c r="M16" s="2">
        <v>8</v>
      </c>
    </row>
    <row r="17" spans="2:18" ht="10.5" customHeight="1" x14ac:dyDescent="0.25">
      <c r="G17" s="21"/>
    </row>
    <row r="18" spans="2:18" ht="39.75" customHeight="1" x14ac:dyDescent="0.25">
      <c r="B18" s="11" t="s">
        <v>28</v>
      </c>
      <c r="C18" s="12" t="s">
        <v>54</v>
      </c>
      <c r="D18" s="59" t="s">
        <v>1</v>
      </c>
      <c r="E18" s="60"/>
      <c r="F18" s="17" t="s">
        <v>55</v>
      </c>
      <c r="G18" s="50" t="s">
        <v>51</v>
      </c>
      <c r="H18" s="51"/>
      <c r="L18" s="2" t="s">
        <v>23</v>
      </c>
      <c r="M18" s="2" t="s">
        <v>24</v>
      </c>
      <c r="N18" s="2"/>
      <c r="O18" s="2" t="s">
        <v>45</v>
      </c>
      <c r="P18" s="2" t="s">
        <v>46</v>
      </c>
      <c r="Q18" s="2"/>
      <c r="R18" s="2"/>
    </row>
    <row r="19" spans="2:18" x14ac:dyDescent="0.25">
      <c r="B19" s="9" t="s">
        <v>0</v>
      </c>
      <c r="C19" s="39">
        <v>18</v>
      </c>
      <c r="D19" s="40">
        <f>C20-C19</f>
        <v>3</v>
      </c>
      <c r="E19" s="41"/>
      <c r="F19" s="26" t="str">
        <f>IF(AND(D19&gt;=O19,D19&lt;=P19),$J$19,$J$20)</f>
        <v>DA</v>
      </c>
      <c r="G19" s="35" t="s">
        <v>47</v>
      </c>
      <c r="H19" s="32" t="str">
        <f>"max "&amp;P19&amp;" pag."</f>
        <v>max 4 pag.</v>
      </c>
      <c r="J19" t="s">
        <v>25</v>
      </c>
      <c r="L19" s="7">
        <v>0.01</v>
      </c>
      <c r="M19" s="6">
        <v>0.1</v>
      </c>
      <c r="N19" s="28">
        <f>$D$26*L19</f>
        <v>0.39</v>
      </c>
      <c r="O19" s="28">
        <f>ROUNDDOWN($D$26*L19,0)</f>
        <v>0</v>
      </c>
      <c r="P19" s="2">
        <f>ROUNDUP($D$26*M19,0)</f>
        <v>4</v>
      </c>
      <c r="Q19" s="3">
        <f>$D$26*M19</f>
        <v>3.9000000000000004</v>
      </c>
      <c r="R19" s="6"/>
    </row>
    <row r="20" spans="2:18" ht="18" customHeight="1" x14ac:dyDescent="0.25">
      <c r="B20" s="9" t="s">
        <v>2</v>
      </c>
      <c r="C20" s="39">
        <v>21</v>
      </c>
      <c r="D20" s="40">
        <f>C21-C20</f>
        <v>12</v>
      </c>
      <c r="E20" s="41"/>
      <c r="F20" s="26" t="str">
        <f>IF(AND(D20&gt;=O20,D20&lt;=P20),$J$19,$J$20)</f>
        <v>DA</v>
      </c>
      <c r="G20" s="35" t="s">
        <v>48</v>
      </c>
      <c r="H20" s="32" t="str">
        <f>"max "&amp;P20&amp;" pag."</f>
        <v>max 12 pag.</v>
      </c>
      <c r="J20" t="s">
        <v>26</v>
      </c>
      <c r="L20" s="7">
        <v>0.01</v>
      </c>
      <c r="M20" s="5">
        <v>0.3</v>
      </c>
      <c r="N20" s="28">
        <f>$D$26*L20</f>
        <v>0.39</v>
      </c>
      <c r="O20" s="28">
        <f>ROUNDDOWN($D$26*L20,0)</f>
        <v>0</v>
      </c>
      <c r="P20" s="2">
        <f>ROUNDUP($D$26*M20,0)</f>
        <v>12</v>
      </c>
      <c r="Q20" s="3">
        <f>$D$26*M20</f>
        <v>11.7</v>
      </c>
      <c r="R20" s="5"/>
    </row>
    <row r="21" spans="2:18" ht="30" x14ac:dyDescent="0.25">
      <c r="B21" s="9" t="s">
        <v>3</v>
      </c>
      <c r="C21" s="39">
        <v>33</v>
      </c>
      <c r="D21" s="40">
        <f>C22-C21</f>
        <v>16</v>
      </c>
      <c r="E21" s="41"/>
      <c r="F21" s="26" t="str">
        <f>IF(AND(D21&gt;=O21,D21&lt;=P21),$J$19,$J$20)</f>
        <v>DA</v>
      </c>
      <c r="G21" s="35" t="s">
        <v>49</v>
      </c>
      <c r="H21" s="32" t="str">
        <f>O21&amp;" - "&amp;P21&amp;" pag."</f>
        <v>11 - 16 pag.</v>
      </c>
      <c r="L21" s="5">
        <v>0.3</v>
      </c>
      <c r="M21" s="5">
        <v>0.4</v>
      </c>
      <c r="N21" s="28">
        <f>$D$26*L21</f>
        <v>11.7</v>
      </c>
      <c r="O21" s="28">
        <f>ROUNDDOWN($D$26*L21,0)</f>
        <v>11</v>
      </c>
      <c r="P21" s="2">
        <f>ROUNDUP($D$26*M21,0)</f>
        <v>16</v>
      </c>
      <c r="Q21" s="3">
        <f>$D$26*M21</f>
        <v>15.600000000000001</v>
      </c>
      <c r="R21" s="5"/>
    </row>
    <row r="22" spans="2:18" ht="21" customHeight="1" x14ac:dyDescent="0.25">
      <c r="B22" s="9" t="s">
        <v>4</v>
      </c>
      <c r="C22" s="39">
        <v>49</v>
      </c>
      <c r="D22" s="40">
        <f>C23-C22</f>
        <v>8</v>
      </c>
      <c r="E22" s="41"/>
      <c r="F22" s="26" t="str">
        <f>IF(AND(D22&gt;=O22,D22&lt;=P22),$J$19,$J$20)</f>
        <v>DA</v>
      </c>
      <c r="G22" s="18" t="s">
        <v>50</v>
      </c>
      <c r="H22" s="32" t="str">
        <f>"min "&amp;O22&amp;" pag."</f>
        <v>min 3 pag.</v>
      </c>
      <c r="L22" s="5">
        <v>0.1</v>
      </c>
      <c r="M22" s="7">
        <v>1</v>
      </c>
      <c r="N22" s="28">
        <f>$D$26*L22</f>
        <v>3.9000000000000004</v>
      </c>
      <c r="O22" s="28">
        <f>ROUNDDOWN($D$26*L22,0)</f>
        <v>3</v>
      </c>
      <c r="P22" s="2">
        <f>ROUNDUP($D$26*M22,0)</f>
        <v>39</v>
      </c>
      <c r="Q22" s="3">
        <f>$D$26*M22</f>
        <v>39</v>
      </c>
      <c r="R22" s="7"/>
    </row>
    <row r="23" spans="2:18" x14ac:dyDescent="0.25">
      <c r="B23" s="9" t="s">
        <v>5</v>
      </c>
      <c r="C23" s="39">
        <v>57</v>
      </c>
      <c r="D23" s="40"/>
      <c r="E23" s="41"/>
      <c r="F23" s="31" t="str">
        <f>IF(C23&gt;0,J$19,J$20)</f>
        <v>DA</v>
      </c>
      <c r="G23" s="30"/>
      <c r="H23" s="34"/>
    </row>
    <row r="24" spans="2:18" x14ac:dyDescent="0.25">
      <c r="B24" s="9" t="s">
        <v>6</v>
      </c>
      <c r="C24" s="39">
        <v>58</v>
      </c>
      <c r="D24" s="40"/>
      <c r="E24" s="41"/>
      <c r="F24" s="31" t="str">
        <f>IF(C24&gt;0,J$19,J$20)</f>
        <v>DA</v>
      </c>
      <c r="G24" s="30"/>
      <c r="H24" s="34"/>
    </row>
    <row r="25" spans="2:18" ht="9.75" customHeight="1" x14ac:dyDescent="0.25">
      <c r="B25" s="1"/>
      <c r="C25" s="10"/>
      <c r="D25" s="10"/>
      <c r="E25" s="10"/>
      <c r="F25" s="29"/>
      <c r="G25" s="30"/>
    </row>
    <row r="26" spans="2:18" ht="17.25" customHeight="1" x14ac:dyDescent="0.25">
      <c r="B26" s="57" t="s">
        <v>7</v>
      </c>
      <c r="C26" s="58"/>
      <c r="D26" s="48">
        <f>SUM(D19:D23)</f>
        <v>39</v>
      </c>
      <c r="E26" s="49"/>
      <c r="F26" s="31" t="str">
        <f>IF(AND(D26&gt;=L26,D26&lt;=M26),$J$19,$J$20)</f>
        <v>DA</v>
      </c>
      <c r="G26" s="52" t="s">
        <v>53</v>
      </c>
      <c r="H26" s="52"/>
      <c r="L26" s="2">
        <v>35</v>
      </c>
      <c r="M26" s="2">
        <v>45</v>
      </c>
      <c r="N26" s="2"/>
      <c r="O26" s="2"/>
      <c r="Q26" s="2"/>
      <c r="R26" s="13"/>
    </row>
    <row r="27" spans="2:18" ht="9.75" customHeight="1" x14ac:dyDescent="0.25">
      <c r="B27" s="1"/>
    </row>
    <row r="28" spans="2:18" x14ac:dyDescent="0.25">
      <c r="B28" s="43" t="s">
        <v>27</v>
      </c>
      <c r="C28" s="44"/>
      <c r="D28" s="44"/>
      <c r="E28" s="45"/>
      <c r="F28" s="8" t="s">
        <v>9</v>
      </c>
      <c r="G28" s="8" t="s">
        <v>10</v>
      </c>
      <c r="H28" s="8" t="s">
        <v>11</v>
      </c>
      <c r="J28" s="2"/>
      <c r="K28" s="2"/>
    </row>
    <row r="29" spans="2:18" ht="42.75" customHeight="1" x14ac:dyDescent="0.25">
      <c r="B29" s="42" t="s">
        <v>29</v>
      </c>
      <c r="C29" s="42"/>
      <c r="D29" s="42"/>
      <c r="E29" s="42"/>
      <c r="F29" s="20"/>
      <c r="G29" s="20"/>
      <c r="H29" s="33"/>
      <c r="J29" s="7"/>
      <c r="K29" s="6"/>
    </row>
    <row r="30" spans="2:18" ht="44.25" customHeight="1" x14ac:dyDescent="0.25">
      <c r="B30" s="42" t="s">
        <v>30</v>
      </c>
      <c r="C30" s="42"/>
      <c r="D30" s="42"/>
      <c r="E30" s="42"/>
      <c r="F30" s="20"/>
      <c r="G30" s="20"/>
      <c r="H30" s="33"/>
      <c r="J30" s="7"/>
      <c r="K30" s="5"/>
    </row>
    <row r="31" spans="2:18" ht="33" customHeight="1" x14ac:dyDescent="0.25">
      <c r="B31" s="42" t="s">
        <v>12</v>
      </c>
      <c r="C31" s="42"/>
      <c r="D31" s="42"/>
      <c r="E31" s="42"/>
      <c r="F31" s="20"/>
      <c r="G31" s="20"/>
      <c r="H31" s="33"/>
      <c r="J31" s="5"/>
      <c r="K31" s="5"/>
    </row>
    <row r="32" spans="2:18" ht="31.5" customHeight="1" x14ac:dyDescent="0.25">
      <c r="B32" s="42" t="s">
        <v>13</v>
      </c>
      <c r="C32" s="42"/>
      <c r="D32" s="42"/>
      <c r="E32" s="42"/>
      <c r="F32" s="20"/>
      <c r="G32" s="20"/>
      <c r="H32" s="33"/>
      <c r="J32" s="5"/>
      <c r="K32" s="7"/>
    </row>
    <row r="33" spans="2:8" ht="30" customHeight="1" x14ac:dyDescent="0.25">
      <c r="B33" s="42" t="s">
        <v>14</v>
      </c>
      <c r="C33" s="42"/>
      <c r="D33" s="42"/>
      <c r="E33" s="42"/>
      <c r="F33" s="20"/>
      <c r="G33" s="20"/>
      <c r="H33" s="33"/>
    </row>
    <row r="34" spans="2:8" ht="19.5" customHeight="1" x14ac:dyDescent="0.25"/>
    <row r="35" spans="2:8" x14ac:dyDescent="0.25">
      <c r="B35" t="s">
        <v>34</v>
      </c>
    </row>
    <row r="37" spans="2:8" ht="14.25" customHeight="1" x14ac:dyDescent="0.25">
      <c r="B37" t="s">
        <v>35</v>
      </c>
    </row>
    <row r="38" spans="2:8" ht="17.25" customHeight="1" x14ac:dyDescent="0.25">
      <c r="B38" t="s">
        <v>31</v>
      </c>
      <c r="F38" t="s">
        <v>32</v>
      </c>
    </row>
    <row r="40" spans="2:8" x14ac:dyDescent="0.25">
      <c r="B40" s="16" t="str">
        <f>C11</f>
        <v>drd. Ing. Andreea IGNAT</v>
      </c>
      <c r="C40" s="16"/>
      <c r="D40" s="16"/>
      <c r="E40" s="16"/>
      <c r="F40" t="str">
        <f>C6</f>
        <v>Adrian-Paul GHEORGHIAN</v>
      </c>
    </row>
  </sheetData>
  <sheetProtection password="EC40" sheet="1"/>
  <mergeCells count="23">
    <mergeCell ref="B4:H4"/>
    <mergeCell ref="B29:E29"/>
    <mergeCell ref="B30:E30"/>
    <mergeCell ref="B31:E31"/>
    <mergeCell ref="B13:C13"/>
    <mergeCell ref="B15:B16"/>
    <mergeCell ref="D23:E23"/>
    <mergeCell ref="B26:C26"/>
    <mergeCell ref="D18:E18"/>
    <mergeCell ref="D19:E19"/>
    <mergeCell ref="C6:E6"/>
    <mergeCell ref="C9:H10"/>
    <mergeCell ref="B32:E32"/>
    <mergeCell ref="D24:E24"/>
    <mergeCell ref="D26:E26"/>
    <mergeCell ref="G18:H18"/>
    <mergeCell ref="G26:H26"/>
    <mergeCell ref="D20:E20"/>
    <mergeCell ref="D21:E21"/>
    <mergeCell ref="D22:E22"/>
    <mergeCell ref="B33:E33"/>
    <mergeCell ref="B28:E28"/>
    <mergeCell ref="C11:E11"/>
  </mergeCells>
  <dataValidations count="2">
    <dataValidation type="list" allowBlank="1" showInputMessage="1" showErrorMessage="1" sqref="C8">
      <formula1>INDIRECT(C7)</formula1>
    </dataValidation>
    <dataValidation type="list" allowBlank="1" showInputMessage="1" showErrorMessage="1" sqref="D13:D14 C16">
      <formula1>limba</formula1>
    </dataValidation>
  </dataValidations>
  <pageMargins left="0.98425196850393704" right="0.59055118110236227" top="0.47244094488188981" bottom="0.55118110236220474" header="0.31496062992125984" footer="0.31496062992125984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Foi de lucru</vt:lpstr>
      </vt:variant>
      <vt:variant>
        <vt:i4>1</vt:i4>
      </vt:variant>
      <vt:variant>
        <vt:lpstr>Zone denumite</vt:lpstr>
      </vt:variant>
      <vt:variant>
        <vt:i4>2</vt:i4>
      </vt:variant>
    </vt:vector>
  </HeadingPairs>
  <TitlesOfParts>
    <vt:vector size="3" baseType="lpstr">
      <vt:lpstr>Fise verificare</vt:lpstr>
      <vt:lpstr>Licenta</vt:lpstr>
      <vt:lpstr>limba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cp:lastPrinted>2014-03-21T11:30:16Z</cp:lastPrinted>
  <dcterms:created xsi:type="dcterms:W3CDTF">2012-11-13T11:14:24Z</dcterms:created>
  <dcterms:modified xsi:type="dcterms:W3CDTF">2019-07-15T06:53:16Z</dcterms:modified>
</cp:coreProperties>
</file>