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ud\Box\Sustainability and Utilities\Presentations\2023 Regional Energy Purchasing\"/>
    </mc:Choice>
  </mc:AlternateContent>
  <xr:revisionPtr revIDLastSave="0" documentId="13_ncr:1_{37A5722C-6517-4877-91F9-B91984019C0F}" xr6:coauthVersionLast="47" xr6:coauthVersionMax="47" xr10:uidLastSave="{00000000-0000-0000-0000-000000000000}"/>
  <bookViews>
    <workbookView xWindow="-110" yWindow="-110" windowWidth="22780" windowHeight="14660" xr2:uid="{36640096-79C1-40A8-8553-BF0F3A9EFD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S33" i="1"/>
  <c r="S32" i="1"/>
  <c r="S31" i="1"/>
  <c r="S22" i="1"/>
  <c r="S21" i="1"/>
  <c r="S20" i="1"/>
  <c r="S19" i="1"/>
  <c r="S9" i="1"/>
  <c r="S8" i="1"/>
  <c r="S7" i="1"/>
  <c r="S6" i="1"/>
  <c r="S5" i="1"/>
  <c r="S4" i="1"/>
  <c r="S3" i="1"/>
  <c r="Q3" i="1"/>
  <c r="L32" i="1"/>
  <c r="L33" i="1"/>
  <c r="L34" i="1"/>
  <c r="L31" i="1"/>
  <c r="L22" i="1"/>
  <c r="L4" i="1"/>
  <c r="L5" i="1"/>
  <c r="L6" i="1"/>
  <c r="L7" i="1"/>
  <c r="L8" i="1"/>
  <c r="L9" i="1"/>
  <c r="L3" i="1"/>
  <c r="M34" i="1"/>
  <c r="M33" i="1"/>
  <c r="M32" i="1"/>
  <c r="M31" i="1"/>
  <c r="M20" i="1"/>
  <c r="M21" i="1"/>
  <c r="M22" i="1"/>
  <c r="M19" i="1"/>
  <c r="M4" i="1"/>
  <c r="M5" i="1"/>
  <c r="M6" i="1"/>
  <c r="M7" i="1"/>
  <c r="M8" i="1"/>
  <c r="M9" i="1"/>
  <c r="M3" i="1"/>
  <c r="H20" i="1"/>
  <c r="L20" i="1" s="1"/>
  <c r="H21" i="1"/>
  <c r="L21" i="1" s="1"/>
  <c r="H19" i="1"/>
  <c r="L19" i="1" s="1"/>
  <c r="Q7" i="1" l="1"/>
  <c r="Q9" i="1"/>
  <c r="Q8" i="1"/>
  <c r="Q6" i="1"/>
  <c r="Q20" i="1"/>
  <c r="Q19" i="1"/>
  <c r="Q22" i="1"/>
  <c r="Q31" i="1"/>
  <c r="Q5" i="1"/>
  <c r="Q4" i="1"/>
  <c r="Q21" i="1"/>
  <c r="Q33" i="1"/>
  <c r="Q34" i="1"/>
  <c r="Q32" i="1"/>
</calcChain>
</file>

<file path=xl/sharedStrings.xml><?xml version="1.0" encoding="utf-8"?>
<sst xmlns="http://schemas.openxmlformats.org/spreadsheetml/2006/main" count="99" uniqueCount="57">
  <si>
    <t>Offer</t>
  </si>
  <si>
    <t>Property</t>
  </si>
  <si>
    <t>CNE Fee</t>
  </si>
  <si>
    <t>Broker Fee</t>
  </si>
  <si>
    <t>*Fixed Components</t>
  </si>
  <si>
    <t>Index Adder $/MWh</t>
  </si>
  <si>
    <t>Strategy #1 $/MWh</t>
  </si>
  <si>
    <t>*Strategy #2 100% Jan &amp; Feb ATC Fixed and 100% Jul &amp; Aug ATC Fixed only with Balance of year 50% ATC Fixed</t>
  </si>
  <si>
    <t>PJM</t>
  </si>
  <si>
    <t>NYISO</t>
  </si>
  <si>
    <t>New England</t>
  </si>
  <si>
    <t>*Strategy #2 100% Jan &amp; Feb ATC Fixed only with Balance of year 50% ATC Fixed</t>
  </si>
  <si>
    <t>OF-0000329208</t>
  </si>
  <si>
    <t>11 West 42 Realty Investors, L.L.C.</t>
  </si>
  <si>
    <t>OF-0000329220</t>
  </si>
  <si>
    <t>CitySpire, Inc.</t>
  </si>
  <si>
    <t>OF-0000329201</t>
  </si>
  <si>
    <t>175 Varick Street LLC</t>
  </si>
  <si>
    <t>OF-0000329099</t>
  </si>
  <si>
    <t>300 Park Avenue, Inc.</t>
  </si>
  <si>
    <t>OF-0000329541</t>
  </si>
  <si>
    <t>TST 125 High GP, L.L.C.</t>
  </si>
  <si>
    <t>OF-0000236326</t>
  </si>
  <si>
    <t>One Federal GP, L.L.C.</t>
  </si>
  <si>
    <t>OF-0000530682</t>
  </si>
  <si>
    <t>Greenwich American Center, Inc</t>
  </si>
  <si>
    <t>OF-0000530683</t>
  </si>
  <si>
    <t>Long Ridge Stamford Association</t>
  </si>
  <si>
    <t>OF-0000530684</t>
  </si>
  <si>
    <t>Bala Plaza Inc</t>
  </si>
  <si>
    <t>OF-0000327350</t>
  </si>
  <si>
    <t>222 NLS Properties LLC</t>
  </si>
  <si>
    <t>OF-0000327267</t>
  </si>
  <si>
    <t>227 Monroe Street, LLC</t>
  </si>
  <si>
    <t>OF-0000327261</t>
  </si>
  <si>
    <t>10-30 South Wacker, L.P.</t>
  </si>
  <si>
    <t>OF-0000427131</t>
  </si>
  <si>
    <t>G STREET WASHINGTON REAL ESTATE HOLDING</t>
  </si>
  <si>
    <t>OF-0000403233</t>
  </si>
  <si>
    <t>2050 M Street (TRS), L.L.C.</t>
  </si>
  <si>
    <t>OF-0000481717</t>
  </si>
  <si>
    <t>320 N. Sangamon Owner</t>
  </si>
  <si>
    <t>*Fixed Components ARR/TLC</t>
  </si>
  <si>
    <t>Strategy #2 $/MWh</t>
  </si>
  <si>
    <t>*Strategy #1-50%/100% Energy only price.  In this scenario-the price is the same regardless of the % fixed</t>
  </si>
  <si>
    <t>Scenario</t>
  </si>
  <si>
    <t>Payment term premium</t>
  </si>
  <si>
    <t>* Fixed Component UFE Credit</t>
  </si>
  <si>
    <t>*Non-Energy includes transmission, transmission enhancement, ancillary services, RMR, FERC 745, RPS, and deration</t>
  </si>
  <si>
    <t>*Non-Energy includes Public Policy Transmission (PPT), ancillary services, ZECs, TOTs, and RPS</t>
  </si>
  <si>
    <t>*Pass-Through Non-Energy Estimates $/MWh</t>
  </si>
  <si>
    <t>Strategy 1 $/MWh</t>
  </si>
  <si>
    <t>Energy Losses $/MWh</t>
  </si>
  <si>
    <t>*Non-Energy includes Clean Peak Standard (CPS), Clean Energy (CEC), COSVC, fuel security, RMR, and ancillary services</t>
  </si>
  <si>
    <t>Capacity $/MWh</t>
  </si>
  <si>
    <t>All-In Cost Estimate $/MWh (S1)</t>
  </si>
  <si>
    <t>All-In Cost Estimate $/MWh (S2)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</si>
</sst>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44" fontId="0" fillId="0" borderId="1" xfId="1" applyFont="1" applyBorder="1"/>
    <xf numFmtId="0" fontId="4" fillId="0" borderId="0" xfId="0" applyFont="1"/>
    <xf numFmtId="0" fontId="4" fillId="0" borderId="0" xfId="0" applyFont="1" applyFill="1" applyBorder="1" applyAlignment="1">
      <alignment horizontal="left"/>
    </xf>
    <xf numFmtId="0" fontId="5" fillId="0" borderId="0" xfId="0" applyFont="1"/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44" fontId="0" fillId="0" borderId="0" xfId="0" applyNumberFormat="1"/>
    <xf numFmtId="0" fontId="6" fillId="4" borderId="1" xfId="0" applyFont="1" applyFill="1" applyBorder="1" applyAlignment="1">
      <alignment horizontal="center" vertical="center" wrapText="1"/>
    </xf>
    <xf numFmtId="44" fontId="0" fillId="5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C41A-C168-4375-8B9F-51B00128F68B}">
  <dimension ref="A1:S39"/>
  <sheetViews>
    <sheetView tabSelected="1" topLeftCell="G1" zoomScale="80" zoomScaleNormal="80" workbookViewId="0">
      <selection activeCell="N3" sqref="N3"/>
    </sheetView>
  </sheetViews>
  <sheetFormatPr defaultColWidth="17.85546875" defaultRowHeight="15" outlineLevelCol="1" x14ac:dyDescent="0.25"/>
  <cols>
    <col min="1" max="2" width="18.5703125" customWidth="1"/>
    <col min="3" max="3" width="46.42578125" bestFit="1" customWidth="1"/>
    <col min="4" max="10" width="18.5703125" customWidth="1" outlineLevel="1"/>
    <col min="11" max="11" width="2.85546875" customWidth="1" outlineLevel="1"/>
    <col min="12" max="16" width="18.5703125" customWidth="1" outlineLevel="1"/>
    <col min="17" max="17" width="18.5703125" customWidth="1"/>
  </cols>
  <sheetData>
    <row r="1" spans="1:19" x14ac:dyDescent="0.25">
      <c r="A1" s="2" t="s">
        <v>8</v>
      </c>
    </row>
    <row r="2" spans="1:19" s="1" customFormat="1" ht="45" x14ac:dyDescent="0.25">
      <c r="A2" s="12" t="s">
        <v>0</v>
      </c>
      <c r="B2" s="11" t="s">
        <v>45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46</v>
      </c>
      <c r="H2" s="11" t="s">
        <v>5</v>
      </c>
      <c r="I2" s="11" t="s">
        <v>6</v>
      </c>
      <c r="J2" s="11" t="s">
        <v>43</v>
      </c>
      <c r="L2" s="14" t="s">
        <v>5</v>
      </c>
      <c r="M2" s="14" t="s">
        <v>51</v>
      </c>
      <c r="N2" s="14" t="s">
        <v>50</v>
      </c>
      <c r="O2" s="14" t="s">
        <v>54</v>
      </c>
      <c r="P2" s="14" t="s">
        <v>52</v>
      </c>
      <c r="Q2" s="14" t="s">
        <v>55</v>
      </c>
      <c r="R2" s="11" t="s">
        <v>43</v>
      </c>
      <c r="S2" s="14" t="s">
        <v>56</v>
      </c>
    </row>
    <row r="3" spans="1:19" x14ac:dyDescent="0.25">
      <c r="A3" s="3" t="s">
        <v>28</v>
      </c>
      <c r="B3" s="3">
        <v>5</v>
      </c>
      <c r="C3" s="4" t="s">
        <v>29</v>
      </c>
      <c r="D3" s="7">
        <v>0.65</v>
      </c>
      <c r="E3" s="7">
        <v>0.4</v>
      </c>
      <c r="F3" s="7">
        <v>-0.63</v>
      </c>
      <c r="G3" s="7">
        <v>0.15</v>
      </c>
      <c r="H3" s="7">
        <v>0.56999999999999995</v>
      </c>
      <c r="I3" s="7">
        <v>66.989999999999995</v>
      </c>
      <c r="J3" s="7">
        <v>75.48</v>
      </c>
      <c r="L3" s="7">
        <f t="shared" ref="L3:M9" si="0">+H3</f>
        <v>0.56999999999999995</v>
      </c>
      <c r="M3" s="7">
        <f t="shared" si="0"/>
        <v>66.989999999999995</v>
      </c>
      <c r="N3" s="7">
        <v>12.429999999999998</v>
      </c>
      <c r="O3" s="7">
        <v>6.92</v>
      </c>
      <c r="P3" s="7">
        <v>2.19</v>
      </c>
      <c r="Q3" s="15">
        <f>+P3+M3+O3+N3+L3</f>
        <v>89.09999999999998</v>
      </c>
      <c r="R3" s="7">
        <v>75.48</v>
      </c>
      <c r="S3" s="15">
        <f>Q3-I3+R3</f>
        <v>97.589999999999989</v>
      </c>
    </row>
    <row r="4" spans="1:19" x14ac:dyDescent="0.25">
      <c r="A4" s="3" t="s">
        <v>30</v>
      </c>
      <c r="B4" s="3">
        <v>7</v>
      </c>
      <c r="C4" s="4" t="s">
        <v>31</v>
      </c>
      <c r="D4" s="7">
        <v>0.65</v>
      </c>
      <c r="E4" s="7">
        <v>0.4</v>
      </c>
      <c r="F4" s="7">
        <v>-0.59</v>
      </c>
      <c r="G4" s="7">
        <v>0.13</v>
      </c>
      <c r="H4" s="7">
        <v>0.59</v>
      </c>
      <c r="I4" s="7">
        <v>72.709999999999994</v>
      </c>
      <c r="J4" s="7">
        <v>79.13</v>
      </c>
      <c r="L4" s="7">
        <f t="shared" si="0"/>
        <v>0.59</v>
      </c>
      <c r="M4" s="7">
        <f t="shared" si="0"/>
        <v>72.709999999999994</v>
      </c>
      <c r="N4" s="7">
        <v>10.879999999999999</v>
      </c>
      <c r="O4" s="7">
        <v>4.78</v>
      </c>
      <c r="P4" s="7">
        <v>4.7</v>
      </c>
      <c r="Q4" s="15">
        <f t="shared" ref="Q4:Q9" si="1">+P4+M4+O4+N4</f>
        <v>93.07</v>
      </c>
      <c r="R4" s="7">
        <v>79.13</v>
      </c>
      <c r="S4" s="15">
        <f t="shared" ref="S4:S9" si="2">Q4-I4+R4</f>
        <v>99.49</v>
      </c>
    </row>
    <row r="5" spans="1:19" x14ac:dyDescent="0.25">
      <c r="A5" s="3" t="s">
        <v>32</v>
      </c>
      <c r="B5" s="3">
        <v>7</v>
      </c>
      <c r="C5" s="4" t="s">
        <v>33</v>
      </c>
      <c r="D5" s="7">
        <v>0.65</v>
      </c>
      <c r="E5" s="7">
        <v>0.4</v>
      </c>
      <c r="F5" s="7">
        <v>-0.65</v>
      </c>
      <c r="G5" s="7">
        <v>0.13</v>
      </c>
      <c r="H5" s="7">
        <v>0.53</v>
      </c>
      <c r="I5" s="7">
        <v>72.88</v>
      </c>
      <c r="J5" s="7">
        <v>79.2</v>
      </c>
      <c r="L5" s="7">
        <f t="shared" si="0"/>
        <v>0.53</v>
      </c>
      <c r="M5" s="7">
        <f t="shared" si="0"/>
        <v>72.88</v>
      </c>
      <c r="N5" s="7">
        <v>11.290000000000001</v>
      </c>
      <c r="O5" s="7">
        <v>5.51</v>
      </c>
      <c r="P5" s="7">
        <v>4.71</v>
      </c>
      <c r="Q5" s="15">
        <f t="shared" si="1"/>
        <v>94.39</v>
      </c>
      <c r="R5" s="7">
        <v>79.2</v>
      </c>
      <c r="S5" s="15">
        <f t="shared" si="2"/>
        <v>100.71000000000001</v>
      </c>
    </row>
    <row r="6" spans="1:19" x14ac:dyDescent="0.25">
      <c r="A6" s="3" t="s">
        <v>34</v>
      </c>
      <c r="B6" s="3">
        <v>7</v>
      </c>
      <c r="C6" s="4" t="s">
        <v>35</v>
      </c>
      <c r="D6" s="7">
        <v>0.65</v>
      </c>
      <c r="E6" s="7">
        <v>0.4</v>
      </c>
      <c r="F6" s="7">
        <v>-0.59</v>
      </c>
      <c r="G6" s="7">
        <v>0.14000000000000001</v>
      </c>
      <c r="H6" s="7">
        <v>0.6</v>
      </c>
      <c r="I6" s="7">
        <v>72.5</v>
      </c>
      <c r="J6" s="7">
        <v>79.55</v>
      </c>
      <c r="L6" s="7">
        <f t="shared" si="0"/>
        <v>0.6</v>
      </c>
      <c r="M6" s="7">
        <f t="shared" si="0"/>
        <v>72.5</v>
      </c>
      <c r="N6" s="7">
        <v>11.279999999999998</v>
      </c>
      <c r="O6" s="7">
        <v>4.12</v>
      </c>
      <c r="P6" s="7">
        <v>4.66</v>
      </c>
      <c r="Q6" s="15">
        <f t="shared" si="1"/>
        <v>92.56</v>
      </c>
      <c r="R6" s="7">
        <v>79.55</v>
      </c>
      <c r="S6" s="15">
        <f t="shared" si="2"/>
        <v>99.61</v>
      </c>
    </row>
    <row r="7" spans="1:19" x14ac:dyDescent="0.25">
      <c r="A7" s="3" t="s">
        <v>36</v>
      </c>
      <c r="B7" s="3">
        <v>6</v>
      </c>
      <c r="C7" s="4" t="s">
        <v>37</v>
      </c>
      <c r="D7" s="7">
        <v>0.65</v>
      </c>
      <c r="E7" s="7">
        <v>0.4</v>
      </c>
      <c r="F7" s="7">
        <v>-2.21</v>
      </c>
      <c r="G7" s="7">
        <v>0.23</v>
      </c>
      <c r="H7" s="7">
        <v>-0.93</v>
      </c>
      <c r="I7" s="7">
        <v>85.62</v>
      </c>
      <c r="J7" s="7">
        <v>92.45</v>
      </c>
      <c r="L7" s="7">
        <f t="shared" si="0"/>
        <v>-0.93</v>
      </c>
      <c r="M7" s="7">
        <f t="shared" si="0"/>
        <v>85.62</v>
      </c>
      <c r="N7" s="7">
        <v>37.6</v>
      </c>
      <c r="O7" s="7">
        <v>8.32</v>
      </c>
      <c r="P7" s="7">
        <v>4.4800000000000004</v>
      </c>
      <c r="Q7" s="15">
        <f t="shared" si="1"/>
        <v>136.02000000000001</v>
      </c>
      <c r="R7" s="7">
        <v>92.45</v>
      </c>
      <c r="S7" s="15">
        <f t="shared" si="2"/>
        <v>142.85000000000002</v>
      </c>
    </row>
    <row r="8" spans="1:19" x14ac:dyDescent="0.25">
      <c r="A8" s="3" t="s">
        <v>38</v>
      </c>
      <c r="B8" s="3">
        <v>8</v>
      </c>
      <c r="C8" s="4" t="s">
        <v>39</v>
      </c>
      <c r="D8" s="7">
        <v>0.65</v>
      </c>
      <c r="E8" s="7">
        <v>0.4</v>
      </c>
      <c r="F8" s="7">
        <v>-1.41</v>
      </c>
      <c r="G8" s="7">
        <v>0.15</v>
      </c>
      <c r="H8" s="7">
        <v>-0.21</v>
      </c>
      <c r="I8" s="7">
        <v>85.25</v>
      </c>
      <c r="J8" s="7">
        <v>92.66</v>
      </c>
      <c r="L8" s="7">
        <f t="shared" si="0"/>
        <v>-0.21</v>
      </c>
      <c r="M8" s="7">
        <f t="shared" si="0"/>
        <v>85.25</v>
      </c>
      <c r="N8" s="7">
        <v>31.47</v>
      </c>
      <c r="O8" s="7">
        <v>5.66</v>
      </c>
      <c r="P8" s="7">
        <v>4.45</v>
      </c>
      <c r="Q8" s="15">
        <f t="shared" si="1"/>
        <v>126.83</v>
      </c>
      <c r="R8" s="7">
        <v>92.66</v>
      </c>
      <c r="S8" s="15">
        <f t="shared" si="2"/>
        <v>134.24</v>
      </c>
    </row>
    <row r="9" spans="1:19" x14ac:dyDescent="0.25">
      <c r="A9" s="3" t="s">
        <v>40</v>
      </c>
      <c r="B9" s="3">
        <v>26</v>
      </c>
      <c r="C9" s="4" t="s">
        <v>41</v>
      </c>
      <c r="D9" s="7">
        <v>0.65</v>
      </c>
      <c r="E9" s="7">
        <v>0.4</v>
      </c>
      <c r="F9" s="7">
        <v>-0.61</v>
      </c>
      <c r="G9" s="7">
        <v>0.13</v>
      </c>
      <c r="H9" s="7">
        <v>0.56999999999999995</v>
      </c>
      <c r="I9" s="7">
        <v>67.95</v>
      </c>
      <c r="J9" s="7">
        <v>73.75</v>
      </c>
      <c r="L9" s="7">
        <f t="shared" si="0"/>
        <v>0.56999999999999995</v>
      </c>
      <c r="M9" s="7">
        <f t="shared" si="0"/>
        <v>67.95</v>
      </c>
      <c r="N9" s="7">
        <v>10.790000000000001</v>
      </c>
      <c r="O9" s="7">
        <v>4.29</v>
      </c>
      <c r="P9" s="7">
        <v>4.3499999999999996</v>
      </c>
      <c r="Q9" s="15">
        <f t="shared" si="1"/>
        <v>87.38000000000001</v>
      </c>
      <c r="R9" s="7">
        <v>73.75</v>
      </c>
      <c r="S9" s="15">
        <f t="shared" si="2"/>
        <v>93.18</v>
      </c>
    </row>
    <row r="11" spans="1:19" x14ac:dyDescent="0.25">
      <c r="A11" s="8" t="s">
        <v>42</v>
      </c>
    </row>
    <row r="12" spans="1:19" x14ac:dyDescent="0.25">
      <c r="A12" s="10" t="s">
        <v>44</v>
      </c>
    </row>
    <row r="13" spans="1:19" x14ac:dyDescent="0.25">
      <c r="A13" s="8" t="s">
        <v>7</v>
      </c>
    </row>
    <row r="14" spans="1:19" x14ac:dyDescent="0.25">
      <c r="A14" s="8" t="s">
        <v>48</v>
      </c>
    </row>
    <row r="15" spans="1:19" x14ac:dyDescent="0.25">
      <c r="A15" s="8"/>
    </row>
    <row r="17" spans="1:19" x14ac:dyDescent="0.25">
      <c r="A17" s="2" t="s">
        <v>9</v>
      </c>
    </row>
    <row r="18" spans="1:19" s="1" customFormat="1" ht="45" x14ac:dyDescent="0.25">
      <c r="A18" s="12" t="s">
        <v>0</v>
      </c>
      <c r="B18" s="11" t="s">
        <v>45</v>
      </c>
      <c r="C18" s="11" t="s">
        <v>1</v>
      </c>
      <c r="D18" s="11" t="s">
        <v>2</v>
      </c>
      <c r="E18" s="11" t="s">
        <v>3</v>
      </c>
      <c r="F18" s="11" t="s">
        <v>4</v>
      </c>
      <c r="G18" s="11" t="s">
        <v>46</v>
      </c>
      <c r="H18" s="11" t="s">
        <v>5</v>
      </c>
      <c r="I18" s="11" t="s">
        <v>6</v>
      </c>
      <c r="J18" s="11" t="s">
        <v>43</v>
      </c>
      <c r="L18" s="14" t="s">
        <v>5</v>
      </c>
      <c r="M18" s="14" t="s">
        <v>51</v>
      </c>
      <c r="N18" s="14" t="s">
        <v>50</v>
      </c>
      <c r="O18" s="14" t="s">
        <v>54</v>
      </c>
      <c r="P18" s="14" t="s">
        <v>52</v>
      </c>
      <c r="Q18" s="14" t="s">
        <v>55</v>
      </c>
      <c r="R18" s="11" t="s">
        <v>43</v>
      </c>
      <c r="S18" s="14" t="s">
        <v>56</v>
      </c>
    </row>
    <row r="19" spans="1:19" x14ac:dyDescent="0.25">
      <c r="A19" s="3" t="s">
        <v>12</v>
      </c>
      <c r="B19" s="3">
        <v>7</v>
      </c>
      <c r="C19" s="4" t="s">
        <v>13</v>
      </c>
      <c r="D19" s="7">
        <v>0.65</v>
      </c>
      <c r="E19" s="7">
        <v>0.4</v>
      </c>
      <c r="F19" s="7">
        <v>-0.13</v>
      </c>
      <c r="G19" s="7">
        <v>0.19</v>
      </c>
      <c r="H19" s="7">
        <f>SUM(D19:G19)</f>
        <v>1.1100000000000001</v>
      </c>
      <c r="I19" s="7">
        <v>91.95</v>
      </c>
      <c r="J19" s="7">
        <v>102.93</v>
      </c>
      <c r="K19" s="13"/>
      <c r="L19" s="7">
        <f t="shared" ref="L19:M22" si="3">+H19</f>
        <v>1.1100000000000001</v>
      </c>
      <c r="M19" s="7">
        <f t="shared" si="3"/>
        <v>91.95</v>
      </c>
      <c r="N19" s="7">
        <v>16.75</v>
      </c>
      <c r="O19" s="7">
        <v>26.46</v>
      </c>
      <c r="P19" s="7">
        <v>4.87</v>
      </c>
      <c r="Q19" s="15">
        <f>+P19+M19+O19+N19</f>
        <v>140.03</v>
      </c>
      <c r="R19" s="7">
        <v>102.93</v>
      </c>
      <c r="S19" s="15">
        <f>Q19-I19+R19</f>
        <v>151.01</v>
      </c>
    </row>
    <row r="20" spans="1:19" x14ac:dyDescent="0.25">
      <c r="A20" s="3" t="s">
        <v>14</v>
      </c>
      <c r="B20" s="3">
        <v>7</v>
      </c>
      <c r="C20" s="4" t="s">
        <v>15</v>
      </c>
      <c r="D20" s="7">
        <v>0.65</v>
      </c>
      <c r="E20" s="7">
        <v>0.4</v>
      </c>
      <c r="F20" s="7">
        <v>-0.13</v>
      </c>
      <c r="G20" s="7">
        <v>0.19</v>
      </c>
      <c r="H20" s="7">
        <f>SUM(D20:G20)</f>
        <v>1.1100000000000001</v>
      </c>
      <c r="I20" s="7">
        <v>89.56</v>
      </c>
      <c r="J20" s="7">
        <v>100.39</v>
      </c>
      <c r="K20" s="13"/>
      <c r="L20" s="7">
        <f t="shared" si="3"/>
        <v>1.1100000000000001</v>
      </c>
      <c r="M20" s="7">
        <f t="shared" si="3"/>
        <v>89.56</v>
      </c>
      <c r="N20" s="7">
        <v>16.79</v>
      </c>
      <c r="O20" s="7">
        <v>35.22</v>
      </c>
      <c r="P20" s="7">
        <v>4.75</v>
      </c>
      <c r="Q20" s="15">
        <f>+P20+M20+O20+N20</f>
        <v>146.32</v>
      </c>
      <c r="R20" s="7">
        <v>100.39</v>
      </c>
      <c r="S20" s="15">
        <f t="shared" ref="S20:S22" si="4">Q20-I20+R20</f>
        <v>157.14999999999998</v>
      </c>
    </row>
    <row r="21" spans="1:19" x14ac:dyDescent="0.25">
      <c r="A21" s="3" t="s">
        <v>18</v>
      </c>
      <c r="B21" s="3">
        <v>7</v>
      </c>
      <c r="C21" s="4" t="s">
        <v>19</v>
      </c>
      <c r="D21" s="7">
        <v>0.65</v>
      </c>
      <c r="E21" s="7">
        <v>0.4</v>
      </c>
      <c r="F21" s="7">
        <v>-0.13</v>
      </c>
      <c r="G21" s="7">
        <v>0.19</v>
      </c>
      <c r="H21" s="7">
        <f>SUM(D21:G21)</f>
        <v>1.1100000000000001</v>
      </c>
      <c r="I21" s="7">
        <v>90.83</v>
      </c>
      <c r="J21" s="7">
        <v>102.69</v>
      </c>
      <c r="K21" s="13"/>
      <c r="L21" s="7">
        <f t="shared" si="3"/>
        <v>1.1100000000000001</v>
      </c>
      <c r="M21" s="7">
        <f t="shared" si="3"/>
        <v>90.83</v>
      </c>
      <c r="N21" s="7">
        <v>15.83</v>
      </c>
      <c r="O21" s="7">
        <v>19.190000000000001</v>
      </c>
      <c r="P21" s="7">
        <v>4.88</v>
      </c>
      <c r="Q21" s="15">
        <f>+P21+M21+O21+N21</f>
        <v>130.72999999999999</v>
      </c>
      <c r="R21" s="7">
        <v>102.69</v>
      </c>
      <c r="S21" s="15">
        <f t="shared" si="4"/>
        <v>142.58999999999997</v>
      </c>
    </row>
    <row r="22" spans="1:19" x14ac:dyDescent="0.25">
      <c r="A22" s="3" t="s">
        <v>16</v>
      </c>
      <c r="B22" s="3">
        <v>4</v>
      </c>
      <c r="C22" s="4" t="s">
        <v>17</v>
      </c>
      <c r="D22" s="7">
        <v>0.65</v>
      </c>
      <c r="E22" s="7">
        <v>0.4</v>
      </c>
      <c r="F22" s="7">
        <v>-0.13</v>
      </c>
      <c r="G22" s="7">
        <v>0.19</v>
      </c>
      <c r="H22" s="7">
        <v>1.1100000000000001</v>
      </c>
      <c r="I22" s="7">
        <v>89.74</v>
      </c>
      <c r="J22" s="7">
        <v>101.25</v>
      </c>
      <c r="K22" s="13"/>
      <c r="L22" s="7">
        <f t="shared" si="3"/>
        <v>1.1100000000000001</v>
      </c>
      <c r="M22" s="7">
        <f t="shared" si="3"/>
        <v>89.74</v>
      </c>
      <c r="N22" s="7">
        <v>15.839999999999996</v>
      </c>
      <c r="O22" s="7">
        <v>26.5</v>
      </c>
      <c r="P22" s="7">
        <v>4.8</v>
      </c>
      <c r="Q22" s="15">
        <f>+P22+M22+O22+N22</f>
        <v>136.88</v>
      </c>
      <c r="R22" s="7">
        <v>101.25</v>
      </c>
      <c r="S22" s="15">
        <f t="shared" si="4"/>
        <v>148.38999999999999</v>
      </c>
    </row>
    <row r="23" spans="1:19" x14ac:dyDescent="0.25">
      <c r="A23" s="5"/>
      <c r="B23" s="5"/>
      <c r="C23" s="6"/>
    </row>
    <row r="24" spans="1:19" x14ac:dyDescent="0.25">
      <c r="A24" s="9" t="s">
        <v>47</v>
      </c>
    </row>
    <row r="25" spans="1:19" x14ac:dyDescent="0.25">
      <c r="A25" s="10" t="s">
        <v>44</v>
      </c>
    </row>
    <row r="26" spans="1:19" x14ac:dyDescent="0.25">
      <c r="A26" s="8" t="s">
        <v>7</v>
      </c>
    </row>
    <row r="27" spans="1:19" x14ac:dyDescent="0.25">
      <c r="A27" s="8" t="s">
        <v>49</v>
      </c>
    </row>
    <row r="29" spans="1:19" x14ac:dyDescent="0.25">
      <c r="A29" s="2" t="s">
        <v>10</v>
      </c>
    </row>
    <row r="30" spans="1:19" s="1" customFormat="1" ht="45" x14ac:dyDescent="0.25">
      <c r="A30" s="12" t="s">
        <v>0</v>
      </c>
      <c r="B30" s="11" t="s">
        <v>45</v>
      </c>
      <c r="C30" s="11" t="s">
        <v>1</v>
      </c>
      <c r="D30" s="11" t="s">
        <v>2</v>
      </c>
      <c r="E30" s="11" t="s">
        <v>3</v>
      </c>
      <c r="F30" s="11" t="s">
        <v>4</v>
      </c>
      <c r="G30" s="11" t="s">
        <v>46</v>
      </c>
      <c r="H30" s="11" t="s">
        <v>5</v>
      </c>
      <c r="I30" s="11" t="s">
        <v>6</v>
      </c>
      <c r="J30" s="11" t="s">
        <v>43</v>
      </c>
      <c r="L30" s="14" t="s">
        <v>5</v>
      </c>
      <c r="M30" s="14" t="s">
        <v>51</v>
      </c>
      <c r="N30" s="14" t="s">
        <v>50</v>
      </c>
      <c r="O30" s="14" t="s">
        <v>54</v>
      </c>
      <c r="P30" s="14" t="s">
        <v>52</v>
      </c>
      <c r="Q30" s="14" t="s">
        <v>55</v>
      </c>
      <c r="R30" s="11" t="s">
        <v>43</v>
      </c>
      <c r="S30" s="14" t="s">
        <v>56</v>
      </c>
    </row>
    <row r="31" spans="1:19" x14ac:dyDescent="0.25">
      <c r="A31" s="3" t="s">
        <v>20</v>
      </c>
      <c r="B31" s="3">
        <v>11</v>
      </c>
      <c r="C31" s="4" t="s">
        <v>21</v>
      </c>
      <c r="D31" s="7">
        <v>0.65</v>
      </c>
      <c r="E31" s="7">
        <v>0.4</v>
      </c>
      <c r="F31" s="7">
        <v>-0.04</v>
      </c>
      <c r="G31" s="7">
        <v>0.28999999999999998</v>
      </c>
      <c r="H31" s="7">
        <v>1.3</v>
      </c>
      <c r="I31" s="7">
        <v>121.15</v>
      </c>
      <c r="J31" s="7">
        <v>142.9</v>
      </c>
      <c r="L31" s="7">
        <f t="shared" ref="L31:M34" si="5">+H31</f>
        <v>1.3</v>
      </c>
      <c r="M31" s="7">
        <f t="shared" si="5"/>
        <v>121.15</v>
      </c>
      <c r="N31" s="7">
        <v>36.78</v>
      </c>
      <c r="O31" s="7">
        <v>11.17</v>
      </c>
      <c r="P31" s="7">
        <v>4.87</v>
      </c>
      <c r="Q31" s="15">
        <f>+P31+M31+O31+N31</f>
        <v>173.97</v>
      </c>
      <c r="R31" s="7">
        <v>142.9</v>
      </c>
      <c r="S31" s="15">
        <f>Q31-I31+R31</f>
        <v>195.72</v>
      </c>
    </row>
    <row r="32" spans="1:19" x14ac:dyDescent="0.25">
      <c r="A32" s="3" t="s">
        <v>22</v>
      </c>
      <c r="B32" s="3">
        <v>14</v>
      </c>
      <c r="C32" s="4" t="s">
        <v>23</v>
      </c>
      <c r="D32" s="7">
        <v>0.65</v>
      </c>
      <c r="E32" s="7">
        <v>0.4</v>
      </c>
      <c r="F32" s="7">
        <v>-0.04</v>
      </c>
      <c r="G32" s="7">
        <v>0.28000000000000003</v>
      </c>
      <c r="H32" s="7">
        <v>1.29</v>
      </c>
      <c r="I32" s="7">
        <v>109.29</v>
      </c>
      <c r="J32" s="7">
        <v>127.99</v>
      </c>
      <c r="L32" s="7">
        <f t="shared" si="5"/>
        <v>1.29</v>
      </c>
      <c r="M32" s="7">
        <f t="shared" si="5"/>
        <v>109.29</v>
      </c>
      <c r="N32" s="7">
        <v>36.209999999999994</v>
      </c>
      <c r="O32" s="7">
        <v>12.54</v>
      </c>
      <c r="P32" s="7">
        <v>4.75</v>
      </c>
      <c r="Q32" s="15">
        <f>+P32+M32+O32+N32</f>
        <v>162.79000000000002</v>
      </c>
      <c r="R32" s="7">
        <v>127.99</v>
      </c>
      <c r="S32" s="15">
        <f t="shared" ref="S32:S34" si="6">Q32-I32+R32</f>
        <v>181.49</v>
      </c>
    </row>
    <row r="33" spans="1:19" x14ac:dyDescent="0.25">
      <c r="A33" s="3" t="s">
        <v>24</v>
      </c>
      <c r="B33" s="3">
        <v>5</v>
      </c>
      <c r="C33" s="4" t="s">
        <v>25</v>
      </c>
      <c r="D33" s="7">
        <v>0.65</v>
      </c>
      <c r="E33" s="7">
        <v>0.4</v>
      </c>
      <c r="F33" s="7">
        <v>-0.05</v>
      </c>
      <c r="G33" s="7">
        <v>0.28000000000000003</v>
      </c>
      <c r="H33" s="7">
        <v>1.28</v>
      </c>
      <c r="I33" s="7">
        <v>111.74</v>
      </c>
      <c r="J33" s="7">
        <v>131.66999999999999</v>
      </c>
      <c r="L33" s="7">
        <f t="shared" si="5"/>
        <v>1.28</v>
      </c>
      <c r="M33" s="7">
        <f t="shared" si="5"/>
        <v>111.74</v>
      </c>
      <c r="N33" s="7">
        <v>21.240000000000002</v>
      </c>
      <c r="O33" s="7">
        <v>9.4499999999999993</v>
      </c>
      <c r="P33" s="7">
        <v>4.88</v>
      </c>
      <c r="Q33" s="15">
        <f>+P33+M33+O33+N33</f>
        <v>147.31</v>
      </c>
      <c r="R33" s="7">
        <v>131.66999999999999</v>
      </c>
      <c r="S33" s="15">
        <f t="shared" si="6"/>
        <v>167.24</v>
      </c>
    </row>
    <row r="34" spans="1:19" x14ac:dyDescent="0.25">
      <c r="A34" s="3" t="s">
        <v>26</v>
      </c>
      <c r="B34" s="3">
        <v>5</v>
      </c>
      <c r="C34" s="4" t="s">
        <v>27</v>
      </c>
      <c r="D34" s="7">
        <v>0.65</v>
      </c>
      <c r="E34" s="7">
        <v>0.4</v>
      </c>
      <c r="F34" s="7">
        <v>-0.05</v>
      </c>
      <c r="G34" s="7">
        <v>0.28000000000000003</v>
      </c>
      <c r="H34" s="7">
        <v>1.28</v>
      </c>
      <c r="I34" s="7">
        <v>104.28</v>
      </c>
      <c r="J34" s="7">
        <v>121.86</v>
      </c>
      <c r="L34" s="7">
        <f t="shared" si="5"/>
        <v>1.28</v>
      </c>
      <c r="M34" s="7">
        <f t="shared" si="5"/>
        <v>104.28</v>
      </c>
      <c r="N34" s="7">
        <v>21.249999999999996</v>
      </c>
      <c r="O34" s="7">
        <v>13.22</v>
      </c>
      <c r="P34" s="7">
        <v>4.8</v>
      </c>
      <c r="Q34" s="15">
        <f>+P34+M34+O34+N34</f>
        <v>143.54999999999998</v>
      </c>
      <c r="R34" s="7">
        <v>121.86</v>
      </c>
      <c r="S34" s="15">
        <f t="shared" si="6"/>
        <v>161.13</v>
      </c>
    </row>
    <row r="35" spans="1:19" x14ac:dyDescent="0.25">
      <c r="A35" s="5"/>
      <c r="B35" s="5"/>
      <c r="C35" s="6"/>
    </row>
    <row r="36" spans="1:19" x14ac:dyDescent="0.25">
      <c r="A36" s="8" t="s">
        <v>42</v>
      </c>
    </row>
    <row r="37" spans="1:19" x14ac:dyDescent="0.25">
      <c r="A37" s="10" t="s">
        <v>44</v>
      </c>
    </row>
    <row r="38" spans="1:19" x14ac:dyDescent="0.25">
      <c r="A38" s="8" t="s">
        <v>11</v>
      </c>
    </row>
    <row r="39" spans="1:19" x14ac:dyDescent="0.25">
      <c r="A39" s="8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Centanni, Toni:(Constellation)</dc:creator>
  <cp:lastModifiedBy>Sheehan, Katie</cp:lastModifiedBy>
  <dcterms:created xsi:type="dcterms:W3CDTF">2022-10-27T13:22:45Z</dcterms:created>
  <dcterms:modified xsi:type="dcterms:W3CDTF">2022-11-01T18:13:11Z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e1a8d7-e404-4561-a6ce-09441972395c_Enabled">
    <vt:lpwstr>true</vt:lpwstr>
  </property>
  <property fmtid="{D5CDD505-2E9C-101B-9397-08002B2CF9AE}" pid="3" name="MSIP_Label_dfe1a8d7-e404-4561-a6ce-09441972395c_SetDate">
    <vt:lpwstr>2022-10-27T13:22:45Z</vt:lpwstr>
  </property>
  <property fmtid="{D5CDD505-2E9C-101B-9397-08002B2CF9AE}" pid="4" name="MSIP_Label_dfe1a8d7-e404-4561-a6ce-09441972395c_Method">
    <vt:lpwstr>Standard</vt:lpwstr>
  </property>
  <property fmtid="{D5CDD505-2E9C-101B-9397-08002B2CF9AE}" pid="5" name="MSIP_Label_dfe1a8d7-e404-4561-a6ce-09441972395c_Name">
    <vt:lpwstr>Company Confidential Information</vt:lpwstr>
  </property>
  <property fmtid="{D5CDD505-2E9C-101B-9397-08002B2CF9AE}" pid="6" name="MSIP_Label_dfe1a8d7-e404-4561-a6ce-09441972395c_SiteId">
    <vt:lpwstr>d8fb9c07-c19e-4e8c-a1cb-717cd3cf8ffe</vt:lpwstr>
  </property>
  <property fmtid="{D5CDD505-2E9C-101B-9397-08002B2CF9AE}" pid="7" name="MSIP_Label_dfe1a8d7-e404-4561-a6ce-09441972395c_ActionId">
    <vt:lpwstr>9bdd36b0-67e2-4a8c-a076-1077091881ec</vt:lpwstr>
  </property>
  <property fmtid="{D5CDD505-2E9C-101B-9397-08002B2CF9AE}" pid="8" name="MSIP_Label_dfe1a8d7-e404-4561-a6ce-09441972395c_ContentBits">
    <vt:lpwstr>0</vt:lpwstr>
  </property>
</Properties>
</file>