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e\OneDrive - Tishman Speyer\Documents\R\NCZ_Interventions\data\"/>
    </mc:Choice>
  </mc:AlternateContent>
  <xr:revisionPtr revIDLastSave="0" documentId="13_ncr:1_{530FE654-180F-4C15-BC08-9D81FB0EB4B9}" xr6:coauthVersionLast="47" xr6:coauthVersionMax="47" xr10:uidLastSave="{00000000-0000-0000-0000-000000000000}"/>
  <bookViews>
    <workbookView xWindow="4940" yWindow="2180" windowWidth="16920" windowHeight="10540" xr2:uid="{5E605C51-9C84-4C57-AB33-34EB38F96990}"/>
  </bookViews>
  <sheets>
    <sheet name="R" sheetId="1" r:id="rId1"/>
    <sheet name="EPA_PM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7" i="1" l="1"/>
  <c r="I156" i="1"/>
  <c r="K151" i="1"/>
  <c r="K141" i="1"/>
  <c r="K147" i="1"/>
  <c r="K143" i="1"/>
  <c r="I152" i="1"/>
  <c r="I151" i="1"/>
  <c r="I141" i="1"/>
  <c r="I143" i="1"/>
  <c r="O139" i="1"/>
  <c r="J139" i="1"/>
  <c r="I139" i="1"/>
  <c r="I147" i="1" s="1"/>
  <c r="G139" i="1"/>
  <c r="N104" i="1"/>
  <c r="N119" i="1"/>
  <c r="M119" i="1"/>
  <c r="H119" i="1"/>
  <c r="G119" i="1"/>
  <c r="G73" i="1"/>
  <c r="G104" i="1"/>
  <c r="H73" i="1"/>
  <c r="H87" i="1"/>
  <c r="H104" i="1"/>
  <c r="M104" i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61" i="1"/>
  <c r="O61" i="1" s="1"/>
  <c r="G57" i="1"/>
  <c r="H57" i="1"/>
  <c r="O38" i="1"/>
  <c r="N38" i="1"/>
  <c r="O26" i="1"/>
  <c r="N26" i="1"/>
  <c r="O14" i="1"/>
  <c r="N14" i="1"/>
  <c r="G29" i="2"/>
  <c r="F29" i="2"/>
  <c r="G41" i="2"/>
  <c r="F41" i="2"/>
  <c r="G53" i="2"/>
  <c r="F53" i="2"/>
  <c r="I144" i="1" l="1"/>
  <c r="I148" i="1"/>
  <c r="I145" i="1"/>
  <c r="O40" i="1"/>
  <c r="N40" i="1"/>
</calcChain>
</file>

<file path=xl/sharedStrings.xml><?xml version="1.0" encoding="utf-8"?>
<sst xmlns="http://schemas.openxmlformats.org/spreadsheetml/2006/main" count="404" uniqueCount="110">
  <si>
    <t>160 Spear</t>
  </si>
  <si>
    <t>NA</t>
  </si>
  <si>
    <t>building</t>
  </si>
  <si>
    <t>y</t>
  </si>
  <si>
    <t>m</t>
  </si>
  <si>
    <t>diesel kbtu</t>
  </si>
  <si>
    <t>steam kbtu</t>
  </si>
  <si>
    <t>elect kbtu</t>
  </si>
  <si>
    <t>oil 2 kbtu</t>
  </si>
  <si>
    <t>oil 4 kbtu</t>
  </si>
  <si>
    <t>gas kbtu</t>
  </si>
  <si>
    <t>TSUS_EPA_DATA_SHORT_ALL</t>
  </si>
  <si>
    <t>Energy Use By Calendar Month (Not Weather Normalized)</t>
  </si>
  <si>
    <t>Property: 160 Spear Street (ID 1300032)</t>
  </si>
  <si>
    <t>08/12/2023 10:05 AM EDT</t>
  </si>
  <si>
    <t>Month</t>
  </si>
  <si>
    <t>Electric - Grid
(kBtu)</t>
  </si>
  <si>
    <t>Natural Gas
(kBtu)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</si>
  <si>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</si>
  <si>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</si>
  <si>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</si>
  <si>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</si>
  <si>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</si>
  <si>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</si>
  <si>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</si>
  <si>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</si>
  <si>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</si>
  <si>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</si>
  <si>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</si>
  <si>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</si>
  <si>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</si>
  <si>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</si>
  <si>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</si>
  <si>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</si>
  <si>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</si>
  <si>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</si>
  <si>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</si>
  <si>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</si>
  <si>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</si>
  <si>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</si>
  <si>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</si>
  <si>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</si>
  <si>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</si>
  <si>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</si>
  <si>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</si>
  <si>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</si>
  <si>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</si>
  <si>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</si>
  <si>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</si>
  <si>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</si>
  <si>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</si>
  <si>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</si>
  <si>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</si>
  <si>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</si>
  <si>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</si>
  <si>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</si>
  <si>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</si>
  <si>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</si>
  <si>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</si>
  <si>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</si>
  <si>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</si>
  <si>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</si>
  <si>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</si>
  <si>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</si>
  <si>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</si>
  <si>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</si>
  <si>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</si>
  <si>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</si>
  <si>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</si>
  <si>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</si>
  <si>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</si>
  <si>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</si>
  <si>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</si>
  <si>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</si>
  <si>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</si>
  <si>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</si>
  <si>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</si>
  <si>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</si>
  <si>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TSUS_EPA_DATA_SHORT_ALL (at line 64)</t>
  </si>
  <si>
    <t>M</t>
  </si>
  <si>
    <t>Elect kBTU</t>
  </si>
  <si>
    <t>Ngas KBTU</t>
  </si>
  <si>
    <t>oil btu</t>
  </si>
  <si>
    <t>oil4 btu</t>
  </si>
  <si>
    <t>diesel btu</t>
  </si>
  <si>
    <t xml:space="preserve"> </t>
  </si>
  <si>
    <t>3 year ave:</t>
  </si>
  <si>
    <t>TSUS_EPA_DATA_SHORT_ALL (at line 67)</t>
  </si>
  <si>
    <t>total btu</t>
  </si>
  <si>
    <t>TSUS_EPA_DATA_SHORT_ALL (at line 72)</t>
  </si>
  <si>
    <t>base</t>
  </si>
  <si>
    <t>Heating Loads</t>
  </si>
  <si>
    <t>Cooling Loads</t>
  </si>
  <si>
    <t>Base Loads</t>
  </si>
  <si>
    <t>TSUS_EPA_DATA_SHORT_ALL (at line 85)</t>
  </si>
  <si>
    <t>use</t>
  </si>
  <si>
    <t>TSUS_EPA_DATA_SHORT_ALL (at line 94)</t>
  </si>
  <si>
    <t xml:space="preserve">Need to get to this configuration after seperating into base cooling and heating end useses. </t>
  </si>
  <si>
    <t>Building</t>
  </si>
  <si>
    <t>Elect_kWh</t>
  </si>
  <si>
    <t>Steam</t>
  </si>
  <si>
    <t>Elect</t>
  </si>
  <si>
    <t>Ngas</t>
  </si>
  <si>
    <t>Oil2</t>
  </si>
  <si>
    <t>Oil4</t>
  </si>
  <si>
    <t>Diesel</t>
  </si>
  <si>
    <t>Total</t>
  </si>
  <si>
    <t>Cooling</t>
  </si>
  <si>
    <t>Heating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</si>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</sst>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i/>
      <sz val="12"/>
      <color rgb="FFB0B0B0"/>
      <name val="Segoe U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6"/>
      <color rgb="FF000000"/>
      <name val="Segoe UI"/>
      <family val="2"/>
    </font>
    <font>
      <b/>
      <sz val="6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3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/>
    </xf>
    <xf numFmtId="0" fontId="3" fillId="4" borderId="0" xfId="0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0" fillId="0" borderId="0" xfId="1" applyNumberFormat="1" applyFont="1"/>
    <xf numFmtId="164" fontId="9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wrapText="1"/>
    </xf>
    <xf numFmtId="164" fontId="0" fillId="4" borderId="1" xfId="1" applyNumberFormat="1" applyFont="1" applyFill="1" applyBorder="1" applyAlignment="1">
      <alignment wrapText="1"/>
    </xf>
    <xf numFmtId="164" fontId="0" fillId="5" borderId="1" xfId="1" applyNumberFormat="1" applyFont="1" applyFill="1" applyBorder="1" applyAlignment="1">
      <alignment wrapText="1"/>
    </xf>
    <xf numFmtId="164" fontId="0" fillId="6" borderId="1" xfId="1" applyNumberFormat="1" applyFont="1" applyFill="1" applyBorder="1" applyAlignment="1">
      <alignment wrapText="1"/>
    </xf>
    <xf numFmtId="164" fontId="0" fillId="0" borderId="0" xfId="0" applyNumberFormat="1"/>
    <xf numFmtId="164" fontId="1" fillId="7" borderId="0" xfId="1" applyNumberFormat="1" applyFont="1" applyFill="1"/>
    <xf numFmtId="0" fontId="4" fillId="7" borderId="0" xfId="0" applyFont="1" applyFill="1" applyAlignment="1">
      <alignment horizontal="right" vertical="center"/>
    </xf>
    <xf numFmtId="0" fontId="0" fillId="7" borderId="0" xfId="0" applyFill="1"/>
    <xf numFmtId="164" fontId="4" fillId="2" borderId="0" xfId="1" applyNumberFormat="1" applyFont="1" applyFill="1" applyAlignment="1">
      <alignment horizontal="right" vertical="center"/>
    </xf>
    <xf numFmtId="164" fontId="0" fillId="7" borderId="0" xfId="0" applyNumberFormat="1" applyFill="1"/>
    <xf numFmtId="0" fontId="0" fillId="8" borderId="0" xfId="0" applyFill="1"/>
    <xf numFmtId="0" fontId="0" fillId="9" borderId="0" xfId="0" applyFill="1"/>
    <xf numFmtId="164" fontId="0" fillId="9" borderId="0" xfId="1" applyNumberFormat="1" applyFont="1" applyFill="1"/>
    <xf numFmtId="1" fontId="0" fillId="0" borderId="0" xfId="0" applyNumberFormat="1"/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0" fontId="0" fillId="1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10" borderId="8" xfId="0" applyFill="1" applyBorder="1"/>
    <xf numFmtId="0" fontId="0" fillId="0" borderId="8" xfId="0" applyBorder="1"/>
    <xf numFmtId="0" fontId="0" fillId="0" borderId="9" xfId="0" applyBorder="1"/>
    <xf numFmtId="0" fontId="0" fillId="10" borderId="10" xfId="0" applyFill="1" applyBorder="1"/>
    <xf numFmtId="0" fontId="0" fillId="0" borderId="10" xfId="0" applyBorder="1"/>
    <xf numFmtId="0" fontId="0" fillId="0" borderId="1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123</xdr:row>
      <xdr:rowOff>0</xdr:rowOff>
    </xdr:from>
    <xdr:to>
      <xdr:col>14</xdr:col>
      <xdr:colOff>1001889</xdr:colOff>
      <xdr:row>133</xdr:row>
      <xdr:rowOff>68585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E238E1-28C7-CABB-18C0-06E41CCD8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0333" y="26105556"/>
          <a:ext cx="9546167" cy="1903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FFD9-5E5D-46D2-877D-6E8E65729695}">
  <dimension ref="C1:O157"/>
  <sheetViews>
    <sheetView tabSelected="1" topLeftCell="A139" zoomScale="90" zoomScaleNormal="90" workbookViewId="0">
      <selection activeCell="I158" sqref="I158"/>
    </sheetView>
  </sheetViews>
  <sheetFormatPr defaultRowHeight="14.5" x14ac:dyDescent="0.35"/>
  <cols>
    <col min="4" max="4" width="9.08984375" bestFit="1" customWidth="1"/>
    <col min="5" max="5" width="10.1796875" bestFit="1" customWidth="1"/>
    <col min="6" max="6" width="5.453125" bestFit="1" customWidth="1"/>
    <col min="7" max="7" width="13.81640625" bestFit="1" customWidth="1"/>
    <col min="8" max="8" width="14.36328125" customWidth="1"/>
    <col min="9" max="9" width="10.6328125" bestFit="1" customWidth="1"/>
    <col min="10" max="10" width="10" bestFit="1" customWidth="1"/>
    <col min="11" max="12" width="8.81640625" bestFit="1" customWidth="1"/>
    <col min="13" max="13" width="13.81640625" bestFit="1" customWidth="1"/>
    <col min="14" max="14" width="17.36328125" customWidth="1"/>
    <col min="15" max="15" width="21.7265625" customWidth="1"/>
  </cols>
  <sheetData>
    <row r="1" spans="4:15" x14ac:dyDescent="0.35">
      <c r="D1" s="17" t="s">
        <v>11</v>
      </c>
    </row>
    <row r="2" spans="4:15" ht="15.5" x14ac:dyDescent="0.35"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</row>
    <row r="3" spans="4:15" ht="17.5" x14ac:dyDescent="0.35">
      <c r="D3" s="5">
        <v>1</v>
      </c>
      <c r="E3" s="6" t="s">
        <v>0</v>
      </c>
      <c r="F3" s="7">
        <v>2019</v>
      </c>
      <c r="G3" s="7">
        <v>1</v>
      </c>
      <c r="H3" s="8" t="s">
        <v>1</v>
      </c>
      <c r="I3" s="8" t="s">
        <v>1</v>
      </c>
      <c r="J3" s="7">
        <v>895640.6</v>
      </c>
      <c r="K3" s="8" t="s">
        <v>1</v>
      </c>
      <c r="L3" s="8" t="s">
        <v>1</v>
      </c>
      <c r="M3" s="7">
        <v>546785.1</v>
      </c>
    </row>
    <row r="4" spans="4:15" ht="17.5" x14ac:dyDescent="0.35">
      <c r="D4" s="5">
        <v>2</v>
      </c>
      <c r="E4" s="6" t="s">
        <v>0</v>
      </c>
      <c r="F4" s="7">
        <v>2019</v>
      </c>
      <c r="G4" s="7">
        <v>2</v>
      </c>
      <c r="H4" s="8" t="s">
        <v>1</v>
      </c>
      <c r="I4" s="8" t="s">
        <v>1</v>
      </c>
      <c r="J4" s="7">
        <v>810208.9</v>
      </c>
      <c r="K4" s="8" t="s">
        <v>1</v>
      </c>
      <c r="L4" s="8" t="s">
        <v>1</v>
      </c>
      <c r="M4" s="7">
        <v>497063.7</v>
      </c>
    </row>
    <row r="5" spans="4:15" ht="17.5" x14ac:dyDescent="0.35">
      <c r="D5" s="5">
        <v>3</v>
      </c>
      <c r="E5" s="6" t="s">
        <v>0</v>
      </c>
      <c r="F5" s="7">
        <v>2019</v>
      </c>
      <c r="G5" s="7">
        <v>3</v>
      </c>
      <c r="H5" s="8" t="s">
        <v>1</v>
      </c>
      <c r="I5" s="8" t="s">
        <v>1</v>
      </c>
      <c r="J5" s="7">
        <v>928996</v>
      </c>
      <c r="K5" s="8" t="s">
        <v>1</v>
      </c>
      <c r="L5" s="8" t="s">
        <v>1</v>
      </c>
      <c r="M5" s="7">
        <v>473336</v>
      </c>
    </row>
    <row r="6" spans="4:15" ht="17.5" x14ac:dyDescent="0.35">
      <c r="D6" s="5">
        <v>4</v>
      </c>
      <c r="E6" s="6" t="s">
        <v>0</v>
      </c>
      <c r="F6" s="7">
        <v>2019</v>
      </c>
      <c r="G6" s="7">
        <v>4</v>
      </c>
      <c r="H6" s="8" t="s">
        <v>1</v>
      </c>
      <c r="I6" s="8" t="s">
        <v>1</v>
      </c>
      <c r="J6" s="7">
        <v>921176.1</v>
      </c>
      <c r="K6" s="8" t="s">
        <v>1</v>
      </c>
      <c r="L6" s="8" t="s">
        <v>1</v>
      </c>
      <c r="M6" s="7">
        <v>316791</v>
      </c>
    </row>
    <row r="7" spans="4:15" ht="17.5" x14ac:dyDescent="0.35">
      <c r="D7" s="5">
        <v>5</v>
      </c>
      <c r="E7" s="6" t="s">
        <v>0</v>
      </c>
      <c r="F7" s="7">
        <v>2019</v>
      </c>
      <c r="G7" s="7">
        <v>5</v>
      </c>
      <c r="H7" s="8" t="s">
        <v>1</v>
      </c>
      <c r="I7" s="8" t="s">
        <v>1</v>
      </c>
      <c r="J7" s="7">
        <v>880787.6</v>
      </c>
      <c r="K7" s="8" t="s">
        <v>1</v>
      </c>
      <c r="L7" s="8" t="s">
        <v>1</v>
      </c>
      <c r="M7" s="7">
        <v>217587.7</v>
      </c>
    </row>
    <row r="8" spans="4:15" ht="17.5" x14ac:dyDescent="0.35">
      <c r="D8" s="5">
        <v>6</v>
      </c>
      <c r="E8" s="6" t="s">
        <v>0</v>
      </c>
      <c r="F8" s="7">
        <v>2019</v>
      </c>
      <c r="G8" s="7">
        <v>6</v>
      </c>
      <c r="H8" s="8" t="s">
        <v>1</v>
      </c>
      <c r="I8" s="8" t="s">
        <v>1</v>
      </c>
      <c r="J8" s="7">
        <v>881612.2</v>
      </c>
      <c r="K8" s="8" t="s">
        <v>1</v>
      </c>
      <c r="L8" s="8" t="s">
        <v>1</v>
      </c>
      <c r="M8" s="7">
        <v>187246.2</v>
      </c>
    </row>
    <row r="9" spans="4:15" ht="17.5" x14ac:dyDescent="0.35">
      <c r="D9" s="5">
        <v>7</v>
      </c>
      <c r="E9" s="6" t="s">
        <v>0</v>
      </c>
      <c r="F9" s="7">
        <v>2019</v>
      </c>
      <c r="G9" s="7">
        <v>7</v>
      </c>
      <c r="H9" s="8" t="s">
        <v>1</v>
      </c>
      <c r="I9" s="8" t="s">
        <v>1</v>
      </c>
      <c r="J9" s="7">
        <v>931933.1</v>
      </c>
      <c r="K9" s="8" t="s">
        <v>1</v>
      </c>
      <c r="L9" s="8" t="s">
        <v>1</v>
      </c>
      <c r="M9" s="7">
        <v>130621.4</v>
      </c>
    </row>
    <row r="10" spans="4:15" ht="17.5" x14ac:dyDescent="0.35">
      <c r="D10" s="5">
        <v>8</v>
      </c>
      <c r="E10" s="6" t="s">
        <v>0</v>
      </c>
      <c r="F10" s="7">
        <v>2019</v>
      </c>
      <c r="G10" s="7">
        <v>8</v>
      </c>
      <c r="H10" s="8" t="s">
        <v>1</v>
      </c>
      <c r="I10" s="8" t="s">
        <v>1</v>
      </c>
      <c r="J10" s="7">
        <v>913467.1</v>
      </c>
      <c r="K10" s="8" t="s">
        <v>1</v>
      </c>
      <c r="L10" s="8" t="s">
        <v>1</v>
      </c>
      <c r="M10" s="7">
        <v>70169.8</v>
      </c>
    </row>
    <row r="11" spans="4:15" ht="17.5" x14ac:dyDescent="0.35">
      <c r="D11" s="5">
        <v>9</v>
      </c>
      <c r="E11" s="6" t="s">
        <v>0</v>
      </c>
      <c r="F11" s="7">
        <v>2019</v>
      </c>
      <c r="G11" s="7">
        <v>9</v>
      </c>
      <c r="H11" s="8" t="s">
        <v>1</v>
      </c>
      <c r="I11" s="8" t="s">
        <v>1</v>
      </c>
      <c r="J11" s="7">
        <v>872429</v>
      </c>
      <c r="K11" s="8" t="s">
        <v>1</v>
      </c>
      <c r="L11" s="8" t="s">
        <v>1</v>
      </c>
      <c r="M11" s="7">
        <v>204523.1</v>
      </c>
    </row>
    <row r="12" spans="4:15" ht="17.5" x14ac:dyDescent="0.35">
      <c r="D12" s="5">
        <v>10</v>
      </c>
      <c r="E12" s="6" t="s">
        <v>0</v>
      </c>
      <c r="F12" s="7">
        <v>2019</v>
      </c>
      <c r="G12" s="7">
        <v>10</v>
      </c>
      <c r="H12" s="8" t="s">
        <v>1</v>
      </c>
      <c r="I12" s="8" t="s">
        <v>1</v>
      </c>
      <c r="J12" s="7">
        <v>917243.4</v>
      </c>
      <c r="K12" s="8" t="s">
        <v>1</v>
      </c>
      <c r="L12" s="8" t="s">
        <v>1</v>
      </c>
      <c r="M12" s="7">
        <v>69069.399999999994</v>
      </c>
    </row>
    <row r="13" spans="4:15" ht="17.5" x14ac:dyDescent="0.35">
      <c r="D13" s="5">
        <v>11</v>
      </c>
      <c r="E13" s="6" t="s">
        <v>0</v>
      </c>
      <c r="F13" s="7">
        <v>2019</v>
      </c>
      <c r="G13" s="7">
        <v>11</v>
      </c>
      <c r="H13" s="8" t="s">
        <v>1</v>
      </c>
      <c r="I13" s="8" t="s">
        <v>1</v>
      </c>
      <c r="J13" s="7">
        <v>787087.5</v>
      </c>
      <c r="K13" s="8" t="s">
        <v>1</v>
      </c>
      <c r="L13" s="8" t="s">
        <v>1</v>
      </c>
      <c r="M13" s="7">
        <v>101033.3</v>
      </c>
    </row>
    <row r="14" spans="4:15" ht="17.5" x14ac:dyDescent="0.35">
      <c r="D14" s="5">
        <v>12</v>
      </c>
      <c r="E14" s="6" t="s">
        <v>0</v>
      </c>
      <c r="F14" s="7">
        <v>2019</v>
      </c>
      <c r="G14" s="7">
        <v>12</v>
      </c>
      <c r="H14" s="8" t="s">
        <v>1</v>
      </c>
      <c r="I14" s="8" t="s">
        <v>1</v>
      </c>
      <c r="J14" s="7">
        <v>724237.9</v>
      </c>
      <c r="K14" s="8" t="s">
        <v>1</v>
      </c>
      <c r="L14" s="8" t="s">
        <v>1</v>
      </c>
      <c r="M14" s="7">
        <v>142355.4</v>
      </c>
      <c r="N14" s="25">
        <f>SUM(J3:J14)</f>
        <v>10464819.4</v>
      </c>
      <c r="O14" s="25">
        <f>SUM(M3:M14)</f>
        <v>2956582.0999999996</v>
      </c>
    </row>
    <row r="15" spans="4:15" ht="17.5" x14ac:dyDescent="0.35">
      <c r="D15" s="9">
        <v>13</v>
      </c>
      <c r="E15" s="10" t="s">
        <v>0</v>
      </c>
      <c r="F15" s="11">
        <v>2020</v>
      </c>
      <c r="G15" s="11">
        <v>1</v>
      </c>
      <c r="H15" s="12" t="s">
        <v>1</v>
      </c>
      <c r="I15" s="12" t="s">
        <v>1</v>
      </c>
      <c r="J15" s="11">
        <v>776855.3</v>
      </c>
      <c r="K15" s="12" t="s">
        <v>1</v>
      </c>
      <c r="L15" s="12" t="s">
        <v>1</v>
      </c>
      <c r="M15" s="11">
        <v>234347.9</v>
      </c>
    </row>
    <row r="16" spans="4:15" ht="17.5" x14ac:dyDescent="0.35">
      <c r="D16" s="9">
        <v>14</v>
      </c>
      <c r="E16" s="10" t="s">
        <v>0</v>
      </c>
      <c r="F16" s="11">
        <v>2020</v>
      </c>
      <c r="G16" s="11">
        <v>2</v>
      </c>
      <c r="H16" s="12" t="s">
        <v>1</v>
      </c>
      <c r="I16" s="12" t="s">
        <v>1</v>
      </c>
      <c r="J16" s="11">
        <v>750996.3</v>
      </c>
      <c r="K16" s="12" t="s">
        <v>1</v>
      </c>
      <c r="L16" s="12" t="s">
        <v>1</v>
      </c>
      <c r="M16" s="11">
        <v>136330</v>
      </c>
    </row>
    <row r="17" spans="4:15" ht="17.5" x14ac:dyDescent="0.35">
      <c r="D17" s="9">
        <v>15</v>
      </c>
      <c r="E17" s="10" t="s">
        <v>0</v>
      </c>
      <c r="F17" s="11">
        <v>2020</v>
      </c>
      <c r="G17" s="11">
        <v>3</v>
      </c>
      <c r="H17" s="12" t="s">
        <v>1</v>
      </c>
      <c r="I17" s="12" t="s">
        <v>1</v>
      </c>
      <c r="J17" s="11">
        <v>592565</v>
      </c>
      <c r="K17" s="12" t="s">
        <v>1</v>
      </c>
      <c r="L17" s="12" t="s">
        <v>1</v>
      </c>
      <c r="M17" s="11">
        <v>84105.9</v>
      </c>
    </row>
    <row r="18" spans="4:15" ht="17.5" x14ac:dyDescent="0.35">
      <c r="D18" s="9">
        <v>16</v>
      </c>
      <c r="E18" s="10" t="s">
        <v>0</v>
      </c>
      <c r="F18" s="11">
        <v>2020</v>
      </c>
      <c r="G18" s="11">
        <v>4</v>
      </c>
      <c r="H18" s="12" t="s">
        <v>1</v>
      </c>
      <c r="I18" s="12" t="s">
        <v>1</v>
      </c>
      <c r="J18" s="11">
        <v>458387.3</v>
      </c>
      <c r="K18" s="12" t="s">
        <v>1</v>
      </c>
      <c r="L18" s="12" t="s">
        <v>1</v>
      </c>
      <c r="M18" s="11">
        <v>56844.1</v>
      </c>
    </row>
    <row r="19" spans="4:15" ht="17.5" x14ac:dyDescent="0.35">
      <c r="D19" s="9">
        <v>17</v>
      </c>
      <c r="E19" s="10" t="s">
        <v>0</v>
      </c>
      <c r="F19" s="11">
        <v>2020</v>
      </c>
      <c r="G19" s="11">
        <v>5</v>
      </c>
      <c r="H19" s="12" t="s">
        <v>1</v>
      </c>
      <c r="I19" s="12" t="s">
        <v>1</v>
      </c>
      <c r="J19" s="11">
        <v>464998.3</v>
      </c>
      <c r="K19" s="12" t="s">
        <v>1</v>
      </c>
      <c r="L19" s="12" t="s">
        <v>1</v>
      </c>
      <c r="M19" s="11">
        <v>41388.5</v>
      </c>
    </row>
    <row r="20" spans="4:15" ht="17.5" x14ac:dyDescent="0.35">
      <c r="D20" s="9">
        <v>18</v>
      </c>
      <c r="E20" s="10" t="s">
        <v>0</v>
      </c>
      <c r="F20" s="11">
        <v>2020</v>
      </c>
      <c r="G20" s="11">
        <v>6</v>
      </c>
      <c r="H20" s="12" t="s">
        <v>1</v>
      </c>
      <c r="I20" s="12" t="s">
        <v>1</v>
      </c>
      <c r="J20" s="11">
        <v>466122.3</v>
      </c>
      <c r="K20" s="12" t="s">
        <v>1</v>
      </c>
      <c r="L20" s="12" t="s">
        <v>1</v>
      </c>
      <c r="M20" s="11">
        <v>37157.300000000003</v>
      </c>
    </row>
    <row r="21" spans="4:15" ht="17.5" x14ac:dyDescent="0.35">
      <c r="D21" s="9">
        <v>19</v>
      </c>
      <c r="E21" s="10" t="s">
        <v>0</v>
      </c>
      <c r="F21" s="11">
        <v>2020</v>
      </c>
      <c r="G21" s="11">
        <v>7</v>
      </c>
      <c r="H21" s="12" t="s">
        <v>1</v>
      </c>
      <c r="I21" s="12" t="s">
        <v>1</v>
      </c>
      <c r="J21" s="11">
        <v>471302.3</v>
      </c>
      <c r="K21" s="12" t="s">
        <v>1</v>
      </c>
      <c r="L21" s="12" t="s">
        <v>1</v>
      </c>
      <c r="M21" s="11">
        <v>37566.800000000003</v>
      </c>
    </row>
    <row r="22" spans="4:15" ht="17.5" x14ac:dyDescent="0.35">
      <c r="D22" s="9">
        <v>20</v>
      </c>
      <c r="E22" s="10" t="s">
        <v>0</v>
      </c>
      <c r="F22" s="11">
        <v>2020</v>
      </c>
      <c r="G22" s="11">
        <v>8</v>
      </c>
      <c r="H22" s="12" t="s">
        <v>1</v>
      </c>
      <c r="I22" s="12" t="s">
        <v>1</v>
      </c>
      <c r="J22" s="11">
        <v>472333</v>
      </c>
      <c r="K22" s="12" t="s">
        <v>1</v>
      </c>
      <c r="L22" s="12" t="s">
        <v>1</v>
      </c>
      <c r="M22" s="11">
        <v>34420.699999999997</v>
      </c>
    </row>
    <row r="23" spans="4:15" ht="17.5" x14ac:dyDescent="0.35">
      <c r="D23" s="9">
        <v>21</v>
      </c>
      <c r="E23" s="10" t="s">
        <v>0</v>
      </c>
      <c r="F23" s="11">
        <v>2020</v>
      </c>
      <c r="G23" s="11">
        <v>9</v>
      </c>
      <c r="H23" s="12" t="s">
        <v>1</v>
      </c>
      <c r="I23" s="12" t="s">
        <v>1</v>
      </c>
      <c r="J23" s="11">
        <v>471312.6</v>
      </c>
      <c r="K23" s="12" t="s">
        <v>1</v>
      </c>
      <c r="L23" s="12" t="s">
        <v>1</v>
      </c>
      <c r="M23" s="11">
        <v>9462.5</v>
      </c>
    </row>
    <row r="24" spans="4:15" ht="17.5" x14ac:dyDescent="0.35">
      <c r="D24" s="9">
        <v>22</v>
      </c>
      <c r="E24" s="10" t="s">
        <v>0</v>
      </c>
      <c r="F24" s="11">
        <v>2020</v>
      </c>
      <c r="G24" s="11">
        <v>10</v>
      </c>
      <c r="H24" s="12" t="s">
        <v>1</v>
      </c>
      <c r="I24" s="12" t="s">
        <v>1</v>
      </c>
      <c r="J24" s="11">
        <v>497763.4</v>
      </c>
      <c r="K24" s="12" t="s">
        <v>1</v>
      </c>
      <c r="L24" s="12" t="s">
        <v>1</v>
      </c>
      <c r="M24" s="11">
        <v>1037.5</v>
      </c>
    </row>
    <row r="25" spans="4:15" ht="17.5" x14ac:dyDescent="0.35">
      <c r="D25" s="9">
        <v>23</v>
      </c>
      <c r="E25" s="10" t="s">
        <v>0</v>
      </c>
      <c r="F25" s="11">
        <v>2020</v>
      </c>
      <c r="G25" s="11">
        <v>11</v>
      </c>
      <c r="H25" s="12" t="s">
        <v>1</v>
      </c>
      <c r="I25" s="12" t="s">
        <v>1</v>
      </c>
      <c r="J25" s="11">
        <v>440876.4</v>
      </c>
      <c r="K25" s="12" t="s">
        <v>1</v>
      </c>
      <c r="L25" s="12" t="s">
        <v>1</v>
      </c>
      <c r="M25" s="11">
        <v>84060</v>
      </c>
    </row>
    <row r="26" spans="4:15" ht="17.5" x14ac:dyDescent="0.35">
      <c r="D26" s="9">
        <v>24</v>
      </c>
      <c r="E26" s="10" t="s">
        <v>0</v>
      </c>
      <c r="F26" s="11">
        <v>2020</v>
      </c>
      <c r="G26" s="11">
        <v>12</v>
      </c>
      <c r="H26" s="12" t="s">
        <v>1</v>
      </c>
      <c r="I26" s="12" t="s">
        <v>1</v>
      </c>
      <c r="J26" s="11">
        <v>443951.7</v>
      </c>
      <c r="K26" s="12" t="s">
        <v>1</v>
      </c>
      <c r="L26" s="12" t="s">
        <v>1</v>
      </c>
      <c r="M26" s="11">
        <v>94565</v>
      </c>
      <c r="N26" s="25">
        <f>SUM(J15:J26)</f>
        <v>6307463.8999999994</v>
      </c>
      <c r="O26" s="25">
        <f>SUM(M15:M26)</f>
        <v>851286.20000000007</v>
      </c>
    </row>
    <row r="27" spans="4:15" ht="17.5" x14ac:dyDescent="0.35">
      <c r="D27" s="13">
        <v>25</v>
      </c>
      <c r="E27" s="14" t="s">
        <v>0</v>
      </c>
      <c r="F27" s="15">
        <v>2021</v>
      </c>
      <c r="G27" s="15">
        <v>1</v>
      </c>
      <c r="H27" s="16" t="s">
        <v>1</v>
      </c>
      <c r="I27" s="16" t="s">
        <v>1</v>
      </c>
      <c r="J27" s="15">
        <v>451839.6</v>
      </c>
      <c r="K27" s="16" t="s">
        <v>1</v>
      </c>
      <c r="L27" s="16" t="s">
        <v>1</v>
      </c>
      <c r="M27" s="15">
        <v>108723.3</v>
      </c>
    </row>
    <row r="28" spans="4:15" ht="17.5" x14ac:dyDescent="0.35">
      <c r="D28" s="13">
        <v>26</v>
      </c>
      <c r="E28" s="14" t="s">
        <v>0</v>
      </c>
      <c r="F28" s="15">
        <v>2021</v>
      </c>
      <c r="G28" s="15">
        <v>2</v>
      </c>
      <c r="H28" s="16" t="s">
        <v>1</v>
      </c>
      <c r="I28" s="16" t="s">
        <v>1</v>
      </c>
      <c r="J28" s="15">
        <v>404817.6</v>
      </c>
      <c r="K28" s="16" t="s">
        <v>1</v>
      </c>
      <c r="L28" s="16" t="s">
        <v>1</v>
      </c>
      <c r="M28" s="15">
        <v>114145.7</v>
      </c>
    </row>
    <row r="29" spans="4:15" ht="17.5" x14ac:dyDescent="0.35">
      <c r="D29" s="13">
        <v>27</v>
      </c>
      <c r="E29" s="14" t="s">
        <v>0</v>
      </c>
      <c r="F29" s="15">
        <v>2021</v>
      </c>
      <c r="G29" s="15">
        <v>3</v>
      </c>
      <c r="H29" s="16" t="s">
        <v>1</v>
      </c>
      <c r="I29" s="16" t="s">
        <v>1</v>
      </c>
      <c r="J29" s="15">
        <v>449506.6</v>
      </c>
      <c r="K29" s="16" t="s">
        <v>1</v>
      </c>
      <c r="L29" s="16" t="s">
        <v>1</v>
      </c>
      <c r="M29" s="15">
        <v>141192.29999999999</v>
      </c>
    </row>
    <row r="30" spans="4:15" ht="17.5" x14ac:dyDescent="0.35">
      <c r="D30" s="13">
        <v>28</v>
      </c>
      <c r="E30" s="14" t="s">
        <v>0</v>
      </c>
      <c r="F30" s="15">
        <v>2021</v>
      </c>
      <c r="G30" s="15">
        <v>4</v>
      </c>
      <c r="H30" s="16" t="s">
        <v>1</v>
      </c>
      <c r="I30" s="16" t="s">
        <v>1</v>
      </c>
      <c r="J30" s="15">
        <v>434359.9</v>
      </c>
      <c r="K30" s="16" t="s">
        <v>1</v>
      </c>
      <c r="L30" s="16" t="s">
        <v>1</v>
      </c>
      <c r="M30" s="15">
        <v>133497.1</v>
      </c>
    </row>
    <row r="31" spans="4:15" ht="17.5" x14ac:dyDescent="0.35">
      <c r="D31" s="13">
        <v>29</v>
      </c>
      <c r="E31" s="14" t="s">
        <v>0</v>
      </c>
      <c r="F31" s="15">
        <v>2021</v>
      </c>
      <c r="G31" s="15">
        <v>5</v>
      </c>
      <c r="H31" s="16" t="s">
        <v>1</v>
      </c>
      <c r="I31" s="16" t="s">
        <v>1</v>
      </c>
      <c r="J31" s="15">
        <v>834500.7</v>
      </c>
      <c r="K31" s="16" t="s">
        <v>1</v>
      </c>
      <c r="L31" s="16" t="s">
        <v>1</v>
      </c>
      <c r="M31" s="15">
        <v>46147.9</v>
      </c>
    </row>
    <row r="32" spans="4:15" ht="17.5" x14ac:dyDescent="0.35">
      <c r="D32" s="13">
        <v>30</v>
      </c>
      <c r="E32" s="14" t="s">
        <v>0</v>
      </c>
      <c r="F32" s="15">
        <v>2021</v>
      </c>
      <c r="G32" s="15">
        <v>6</v>
      </c>
      <c r="H32" s="16" t="s">
        <v>1</v>
      </c>
      <c r="I32" s="16" t="s">
        <v>1</v>
      </c>
      <c r="J32" s="15">
        <v>544935.4</v>
      </c>
      <c r="K32" s="16" t="s">
        <v>1</v>
      </c>
      <c r="L32" s="16" t="s">
        <v>1</v>
      </c>
      <c r="M32" s="15">
        <v>26175.599999999999</v>
      </c>
    </row>
    <row r="33" spans="4:15" ht="17.5" x14ac:dyDescent="0.35">
      <c r="D33" s="13">
        <v>31</v>
      </c>
      <c r="E33" s="14" t="s">
        <v>0</v>
      </c>
      <c r="F33" s="15">
        <v>2021</v>
      </c>
      <c r="G33" s="15">
        <v>7</v>
      </c>
      <c r="H33" s="16" t="s">
        <v>1</v>
      </c>
      <c r="I33" s="16" t="s">
        <v>1</v>
      </c>
      <c r="J33" s="15">
        <v>482153.5</v>
      </c>
      <c r="K33" s="16" t="s">
        <v>1</v>
      </c>
      <c r="L33" s="16" t="s">
        <v>1</v>
      </c>
      <c r="M33" s="15">
        <v>6222.1</v>
      </c>
    </row>
    <row r="34" spans="4:15" ht="17.5" x14ac:dyDescent="0.35">
      <c r="D34" s="13">
        <v>32</v>
      </c>
      <c r="E34" s="14" t="s">
        <v>0</v>
      </c>
      <c r="F34" s="15">
        <v>2021</v>
      </c>
      <c r="G34" s="15">
        <v>8</v>
      </c>
      <c r="H34" s="16" t="s">
        <v>1</v>
      </c>
      <c r="I34" s="16" t="s">
        <v>1</v>
      </c>
      <c r="J34" s="15">
        <v>534741.1</v>
      </c>
      <c r="K34" s="16" t="s">
        <v>1</v>
      </c>
      <c r="L34" s="16" t="s">
        <v>1</v>
      </c>
      <c r="M34" s="15">
        <v>371</v>
      </c>
    </row>
    <row r="35" spans="4:15" ht="17.5" x14ac:dyDescent="0.35">
      <c r="D35" s="13">
        <v>33</v>
      </c>
      <c r="E35" s="14" t="s">
        <v>0</v>
      </c>
      <c r="F35" s="15">
        <v>2021</v>
      </c>
      <c r="G35" s="15">
        <v>9</v>
      </c>
      <c r="H35" s="16" t="s">
        <v>1</v>
      </c>
      <c r="I35" s="16" t="s">
        <v>1</v>
      </c>
      <c r="J35" s="15">
        <v>995685.4</v>
      </c>
      <c r="K35" s="16" t="s">
        <v>1</v>
      </c>
      <c r="L35" s="16" t="s">
        <v>1</v>
      </c>
      <c r="M35" s="15">
        <v>7531</v>
      </c>
    </row>
    <row r="36" spans="4:15" ht="17.5" x14ac:dyDescent="0.35">
      <c r="D36" s="13">
        <v>34</v>
      </c>
      <c r="E36" s="14" t="s">
        <v>0</v>
      </c>
      <c r="F36" s="15">
        <v>2021</v>
      </c>
      <c r="G36" s="15">
        <v>10</v>
      </c>
      <c r="H36" s="16" t="s">
        <v>1</v>
      </c>
      <c r="I36" s="16" t="s">
        <v>1</v>
      </c>
      <c r="J36" s="15">
        <v>678284.6</v>
      </c>
      <c r="K36" s="16" t="s">
        <v>1</v>
      </c>
      <c r="L36" s="16" t="s">
        <v>1</v>
      </c>
      <c r="M36" s="15">
        <v>8293.1</v>
      </c>
    </row>
    <row r="37" spans="4:15" ht="17.5" x14ac:dyDescent="0.35">
      <c r="D37" s="13">
        <v>35</v>
      </c>
      <c r="E37" s="14" t="s">
        <v>0</v>
      </c>
      <c r="F37" s="15">
        <v>2021</v>
      </c>
      <c r="G37" s="15">
        <v>11</v>
      </c>
      <c r="H37" s="16" t="s">
        <v>1</v>
      </c>
      <c r="I37" s="16" t="s">
        <v>1</v>
      </c>
      <c r="J37" s="15">
        <v>532156.9</v>
      </c>
      <c r="K37" s="16" t="s">
        <v>1</v>
      </c>
      <c r="L37" s="16" t="s">
        <v>1</v>
      </c>
      <c r="M37" s="15">
        <v>10141.5</v>
      </c>
    </row>
    <row r="38" spans="4:15" ht="17.5" x14ac:dyDescent="0.35">
      <c r="D38" s="13">
        <v>36</v>
      </c>
      <c r="E38" s="14" t="s">
        <v>0</v>
      </c>
      <c r="F38" s="15">
        <v>2021</v>
      </c>
      <c r="G38" s="15">
        <v>12</v>
      </c>
      <c r="H38" s="16" t="s">
        <v>1</v>
      </c>
      <c r="I38" s="16" t="s">
        <v>1</v>
      </c>
      <c r="J38" s="15">
        <v>558101.1</v>
      </c>
      <c r="K38" s="16" t="s">
        <v>1</v>
      </c>
      <c r="L38" s="16" t="s">
        <v>1</v>
      </c>
      <c r="M38" s="15">
        <v>231879.2</v>
      </c>
      <c r="N38" s="25">
        <f>SUM(J27:J38)</f>
        <v>6901082.3999999994</v>
      </c>
      <c r="O38" s="25">
        <f>SUM(M27:M38)</f>
        <v>834319.8</v>
      </c>
    </row>
    <row r="40" spans="4:15" x14ac:dyDescent="0.35">
      <c r="M40" t="s">
        <v>86</v>
      </c>
      <c r="N40" s="31">
        <f>(N38+N26+N14)/3</f>
        <v>7891121.8999999994</v>
      </c>
      <c r="O40" s="31">
        <f>(O38+O26+O14)/3</f>
        <v>1547396.0333333332</v>
      </c>
    </row>
    <row r="41" spans="4:15" x14ac:dyDescent="0.35">
      <c r="N41" s="31"/>
      <c r="O41" s="31"/>
    </row>
    <row r="42" spans="4:15" x14ac:dyDescent="0.35">
      <c r="D42" s="17" t="s">
        <v>78</v>
      </c>
    </row>
    <row r="43" spans="4:15" ht="15.5" x14ac:dyDescent="0.35">
      <c r="E43" s="4" t="s">
        <v>2</v>
      </c>
      <c r="F43" s="4" t="s">
        <v>79</v>
      </c>
      <c r="G43" s="4" t="s">
        <v>80</v>
      </c>
      <c r="H43" s="4" t="s">
        <v>81</v>
      </c>
      <c r="I43" s="4" t="s">
        <v>6</v>
      </c>
      <c r="J43" s="4" t="s">
        <v>82</v>
      </c>
      <c r="K43" s="4" t="s">
        <v>83</v>
      </c>
      <c r="L43" s="4" t="s">
        <v>84</v>
      </c>
      <c r="M43" s="4" t="s">
        <v>85</v>
      </c>
    </row>
    <row r="44" spans="4:15" ht="17.5" x14ac:dyDescent="0.35">
      <c r="D44" s="1">
        <v>1</v>
      </c>
      <c r="E44" s="2" t="s">
        <v>0</v>
      </c>
      <c r="F44" s="3">
        <v>1</v>
      </c>
      <c r="G44" s="3">
        <v>708111.83</v>
      </c>
      <c r="H44" s="3">
        <v>296618.8</v>
      </c>
      <c r="I44" s="3">
        <v>0</v>
      </c>
      <c r="J44" s="3">
        <v>0</v>
      </c>
      <c r="K44" s="3">
        <v>0</v>
      </c>
      <c r="L44" s="3">
        <v>0</v>
      </c>
    </row>
    <row r="45" spans="4:15" ht="17.5" x14ac:dyDescent="0.35">
      <c r="D45" s="1">
        <v>2</v>
      </c>
      <c r="E45" s="2" t="s">
        <v>0</v>
      </c>
      <c r="F45" s="3">
        <v>2</v>
      </c>
      <c r="G45" s="3">
        <v>655340.93000000005</v>
      </c>
      <c r="H45" s="3">
        <v>249179.8</v>
      </c>
      <c r="I45" s="3">
        <v>0</v>
      </c>
      <c r="J45" s="3">
        <v>0</v>
      </c>
      <c r="K45" s="3">
        <v>0</v>
      </c>
      <c r="L45" s="3">
        <v>0</v>
      </c>
    </row>
    <row r="46" spans="4:15" ht="17.5" x14ac:dyDescent="0.35">
      <c r="D46" s="1">
        <v>3</v>
      </c>
      <c r="E46" s="2" t="s">
        <v>0</v>
      </c>
      <c r="F46" s="3">
        <v>3</v>
      </c>
      <c r="G46" s="3">
        <v>657022.53</v>
      </c>
      <c r="H46" s="3">
        <v>232878.1</v>
      </c>
      <c r="I46" s="3">
        <v>0</v>
      </c>
      <c r="J46" s="3">
        <v>0</v>
      </c>
      <c r="K46" s="3">
        <v>0</v>
      </c>
      <c r="L46" s="3">
        <v>0</v>
      </c>
    </row>
    <row r="47" spans="4:15" ht="17.5" x14ac:dyDescent="0.35">
      <c r="D47" s="1">
        <v>4</v>
      </c>
      <c r="E47" s="2" t="s">
        <v>0</v>
      </c>
      <c r="F47" s="3">
        <v>4</v>
      </c>
      <c r="G47" s="3">
        <v>604641.1</v>
      </c>
      <c r="H47" s="3">
        <v>169044.1</v>
      </c>
      <c r="I47" s="3">
        <v>0</v>
      </c>
      <c r="J47" s="3">
        <v>0</v>
      </c>
      <c r="K47" s="3">
        <v>0</v>
      </c>
      <c r="L47" s="3">
        <v>0</v>
      </c>
    </row>
    <row r="48" spans="4:15" ht="17.5" x14ac:dyDescent="0.35">
      <c r="D48" s="1">
        <v>5</v>
      </c>
      <c r="E48" s="2" t="s">
        <v>0</v>
      </c>
      <c r="F48" s="3">
        <v>5</v>
      </c>
      <c r="G48" s="3">
        <v>726762.2</v>
      </c>
      <c r="H48" s="3">
        <v>101708</v>
      </c>
      <c r="I48" s="3">
        <v>0</v>
      </c>
      <c r="J48" s="3">
        <v>0</v>
      </c>
      <c r="K48" s="3">
        <v>0</v>
      </c>
      <c r="L48" s="3">
        <v>0</v>
      </c>
    </row>
    <row r="49" spans="4:15" ht="17.5" x14ac:dyDescent="0.35">
      <c r="D49" s="1">
        <v>6</v>
      </c>
      <c r="E49" s="2" t="s">
        <v>0</v>
      </c>
      <c r="F49" s="3">
        <v>6</v>
      </c>
      <c r="G49" s="3">
        <v>630889.97</v>
      </c>
      <c r="H49" s="3">
        <v>83526.37</v>
      </c>
      <c r="I49" s="3">
        <v>0</v>
      </c>
      <c r="J49" s="3">
        <v>0</v>
      </c>
      <c r="K49" s="3">
        <v>0</v>
      </c>
      <c r="L49" s="3">
        <v>0</v>
      </c>
    </row>
    <row r="50" spans="4:15" ht="17.5" x14ac:dyDescent="0.35">
      <c r="D50" s="1">
        <v>7</v>
      </c>
      <c r="E50" s="2" t="s">
        <v>0</v>
      </c>
      <c r="F50" s="3">
        <v>7</v>
      </c>
      <c r="G50" s="3">
        <v>628462.97</v>
      </c>
      <c r="H50" s="3">
        <v>58136.77</v>
      </c>
      <c r="I50" s="3">
        <v>0</v>
      </c>
      <c r="J50" s="3">
        <v>0</v>
      </c>
      <c r="K50" s="3">
        <v>0</v>
      </c>
      <c r="L50" s="3">
        <v>0</v>
      </c>
    </row>
    <row r="51" spans="4:15" ht="17.5" x14ac:dyDescent="0.35">
      <c r="D51" s="1">
        <v>8</v>
      </c>
      <c r="E51" s="2" t="s">
        <v>0</v>
      </c>
      <c r="F51" s="3">
        <v>8</v>
      </c>
      <c r="G51" s="3">
        <v>640180.4</v>
      </c>
      <c r="H51" s="3">
        <v>34987.17</v>
      </c>
      <c r="I51" s="3">
        <v>0</v>
      </c>
      <c r="J51" s="3">
        <v>0</v>
      </c>
      <c r="K51" s="3">
        <v>0</v>
      </c>
      <c r="L51" s="3">
        <v>0</v>
      </c>
    </row>
    <row r="52" spans="4:15" ht="17.5" x14ac:dyDescent="0.35">
      <c r="D52" s="1">
        <v>9</v>
      </c>
      <c r="E52" s="2" t="s">
        <v>0</v>
      </c>
      <c r="F52" s="3">
        <v>9</v>
      </c>
      <c r="G52" s="3">
        <v>779809</v>
      </c>
      <c r="H52" s="3">
        <v>73838.87</v>
      </c>
      <c r="I52" s="3">
        <v>0</v>
      </c>
      <c r="J52" s="3">
        <v>0</v>
      </c>
      <c r="K52" s="3">
        <v>0</v>
      </c>
      <c r="L52" s="3">
        <v>0</v>
      </c>
    </row>
    <row r="53" spans="4:15" ht="17.5" x14ac:dyDescent="0.35">
      <c r="D53" s="1">
        <v>10</v>
      </c>
      <c r="E53" s="2" t="s">
        <v>0</v>
      </c>
      <c r="F53" s="3">
        <v>10</v>
      </c>
      <c r="G53" s="3">
        <v>697763.8</v>
      </c>
      <c r="H53" s="3">
        <v>26133.33</v>
      </c>
      <c r="I53" s="3">
        <v>0</v>
      </c>
      <c r="J53" s="3">
        <v>0</v>
      </c>
      <c r="K53" s="3">
        <v>0</v>
      </c>
      <c r="L53" s="3">
        <v>0</v>
      </c>
    </row>
    <row r="54" spans="4:15" ht="17.5" x14ac:dyDescent="0.35">
      <c r="D54" s="1">
        <v>11</v>
      </c>
      <c r="E54" s="2" t="s">
        <v>0</v>
      </c>
      <c r="F54" s="3">
        <v>11</v>
      </c>
      <c r="G54" s="3">
        <v>586706.93000000005</v>
      </c>
      <c r="H54" s="3">
        <v>65078.27</v>
      </c>
      <c r="I54" s="3">
        <v>0</v>
      </c>
      <c r="J54" s="3">
        <v>0</v>
      </c>
      <c r="K54" s="3">
        <v>0</v>
      </c>
      <c r="L54" s="3">
        <v>0</v>
      </c>
    </row>
    <row r="55" spans="4:15" ht="17.5" x14ac:dyDescent="0.35">
      <c r="D55" s="1">
        <v>12</v>
      </c>
      <c r="E55" s="2" t="s">
        <v>0</v>
      </c>
      <c r="F55" s="3">
        <v>12</v>
      </c>
      <c r="G55" s="3">
        <v>575430.23</v>
      </c>
      <c r="H55" s="3">
        <v>156266.5</v>
      </c>
      <c r="I55" s="3">
        <v>0</v>
      </c>
      <c r="J55" s="3">
        <v>0</v>
      </c>
      <c r="K55" s="3">
        <v>0</v>
      </c>
      <c r="L55" s="3">
        <v>0</v>
      </c>
    </row>
    <row r="57" spans="4:15" x14ac:dyDescent="0.35">
      <c r="G57" s="32">
        <f>SUM(G44:G56)</f>
        <v>7891121.8899999987</v>
      </c>
      <c r="H57" s="32">
        <f>SUM(H44:H56)</f>
        <v>1547396.08</v>
      </c>
    </row>
    <row r="58" spans="4:15" x14ac:dyDescent="0.35">
      <c r="G58" s="25"/>
      <c r="H58" s="25"/>
    </row>
    <row r="59" spans="4:15" x14ac:dyDescent="0.35">
      <c r="D59" s="17" t="s">
        <v>87</v>
      </c>
    </row>
    <row r="60" spans="4:15" ht="15.5" x14ac:dyDescent="0.35">
      <c r="E60" s="4" t="s">
        <v>2</v>
      </c>
      <c r="F60" s="4" t="s">
        <v>79</v>
      </c>
      <c r="G60" s="4" t="s">
        <v>80</v>
      </c>
      <c r="H60" s="4" t="s">
        <v>81</v>
      </c>
      <c r="I60" s="4" t="s">
        <v>6</v>
      </c>
      <c r="J60" s="4" t="s">
        <v>82</v>
      </c>
      <c r="K60" s="4" t="s">
        <v>83</v>
      </c>
      <c r="L60" s="4" t="s">
        <v>84</v>
      </c>
      <c r="M60" s="4" t="s">
        <v>88</v>
      </c>
    </row>
    <row r="61" spans="4:15" ht="17.5" x14ac:dyDescent="0.35">
      <c r="D61" s="1">
        <v>217</v>
      </c>
      <c r="E61" s="2" t="s">
        <v>0</v>
      </c>
      <c r="F61" s="3">
        <v>1</v>
      </c>
      <c r="G61" s="3">
        <v>708111.83</v>
      </c>
      <c r="H61" s="35">
        <v>296618.8</v>
      </c>
      <c r="I61" s="3">
        <v>0</v>
      </c>
      <c r="J61" s="3">
        <v>0</v>
      </c>
      <c r="K61" s="3">
        <v>0</v>
      </c>
      <c r="L61" s="3">
        <v>0</v>
      </c>
      <c r="M61" s="3">
        <v>1004730.6</v>
      </c>
      <c r="N61" s="33">
        <f>H61+G61</f>
        <v>1004730.6299999999</v>
      </c>
      <c r="O61" s="34">
        <f>N61-M61</f>
        <v>2.9999999911524355E-2</v>
      </c>
    </row>
    <row r="62" spans="4:15" ht="17.5" x14ac:dyDescent="0.35">
      <c r="D62" s="1">
        <v>218</v>
      </c>
      <c r="E62" s="2" t="s">
        <v>0</v>
      </c>
      <c r="F62" s="3">
        <v>2</v>
      </c>
      <c r="G62" s="3">
        <v>655340.93000000005</v>
      </c>
      <c r="H62" s="35">
        <v>249179.8</v>
      </c>
      <c r="I62" s="3">
        <v>0</v>
      </c>
      <c r="J62" s="3">
        <v>0</v>
      </c>
      <c r="K62" s="3">
        <v>0</v>
      </c>
      <c r="L62" s="3">
        <v>0</v>
      </c>
      <c r="M62" s="3">
        <v>904520.73</v>
      </c>
      <c r="N62" s="33">
        <f t="shared" ref="N62:N72" si="0">H62+G62</f>
        <v>904520.73</v>
      </c>
      <c r="O62" s="34">
        <f t="shared" ref="O62:O72" si="1">N62-M62</f>
        <v>0</v>
      </c>
    </row>
    <row r="63" spans="4:15" ht="17.5" x14ac:dyDescent="0.35">
      <c r="D63" s="1">
        <v>219</v>
      </c>
      <c r="E63" s="2" t="s">
        <v>0</v>
      </c>
      <c r="F63" s="3">
        <v>3</v>
      </c>
      <c r="G63" s="3">
        <v>657022.53</v>
      </c>
      <c r="H63" s="35">
        <v>232878.1</v>
      </c>
      <c r="I63" s="3">
        <v>0</v>
      </c>
      <c r="J63" s="3">
        <v>0</v>
      </c>
      <c r="K63" s="3">
        <v>0</v>
      </c>
      <c r="L63" s="3">
        <v>0</v>
      </c>
      <c r="M63" s="3">
        <v>889900.6</v>
      </c>
      <c r="N63" s="33">
        <f t="shared" si="0"/>
        <v>889900.63</v>
      </c>
      <c r="O63" s="34">
        <f t="shared" si="1"/>
        <v>3.0000000027939677E-2</v>
      </c>
    </row>
    <row r="64" spans="4:15" ht="17.5" x14ac:dyDescent="0.35">
      <c r="D64" s="1">
        <v>220</v>
      </c>
      <c r="E64" s="2" t="s">
        <v>0</v>
      </c>
      <c r="F64" s="3">
        <v>4</v>
      </c>
      <c r="G64" s="3">
        <v>604641.1</v>
      </c>
      <c r="H64" s="35">
        <v>169044.1</v>
      </c>
      <c r="I64" s="3">
        <v>0</v>
      </c>
      <c r="J64" s="3">
        <v>0</v>
      </c>
      <c r="K64" s="3">
        <v>0</v>
      </c>
      <c r="L64" s="3">
        <v>0</v>
      </c>
      <c r="M64" s="3">
        <v>773685.17</v>
      </c>
      <c r="N64" s="33">
        <f t="shared" si="0"/>
        <v>773685.2</v>
      </c>
      <c r="O64" s="34">
        <f t="shared" si="1"/>
        <v>2.9999999911524355E-2</v>
      </c>
    </row>
    <row r="65" spans="3:15" ht="17.5" x14ac:dyDescent="0.35">
      <c r="D65" s="1">
        <v>221</v>
      </c>
      <c r="E65" s="2" t="s">
        <v>0</v>
      </c>
      <c r="F65" s="3">
        <v>5</v>
      </c>
      <c r="G65" s="3">
        <v>726762.2</v>
      </c>
      <c r="H65" s="35">
        <v>101708</v>
      </c>
      <c r="I65" s="3">
        <v>0</v>
      </c>
      <c r="J65" s="3">
        <v>0</v>
      </c>
      <c r="K65" s="3">
        <v>0</v>
      </c>
      <c r="L65" s="3">
        <v>0</v>
      </c>
      <c r="M65" s="3">
        <v>828470.23</v>
      </c>
      <c r="N65" s="33">
        <f t="shared" si="0"/>
        <v>828470.2</v>
      </c>
      <c r="O65" s="34">
        <f t="shared" si="1"/>
        <v>-3.0000000027939677E-2</v>
      </c>
    </row>
    <row r="66" spans="3:15" ht="17.5" x14ac:dyDescent="0.35">
      <c r="D66" s="1">
        <v>222</v>
      </c>
      <c r="E66" s="2" t="s">
        <v>0</v>
      </c>
      <c r="F66" s="3">
        <v>6</v>
      </c>
      <c r="G66" s="3">
        <v>630889.97</v>
      </c>
      <c r="H66" s="35">
        <v>83526.37</v>
      </c>
      <c r="I66" s="3">
        <v>0</v>
      </c>
      <c r="J66" s="3">
        <v>0</v>
      </c>
      <c r="K66" s="3">
        <v>0</v>
      </c>
      <c r="L66" s="3">
        <v>0</v>
      </c>
      <c r="M66" s="3">
        <v>714416.33</v>
      </c>
      <c r="N66" s="33">
        <f t="shared" si="0"/>
        <v>714416.34</v>
      </c>
      <c r="O66" s="34">
        <f t="shared" si="1"/>
        <v>1.0000000009313226E-2</v>
      </c>
    </row>
    <row r="67" spans="3:15" ht="17.5" x14ac:dyDescent="0.35">
      <c r="D67" s="1">
        <v>223</v>
      </c>
      <c r="E67" s="2" t="s">
        <v>0</v>
      </c>
      <c r="F67" s="3">
        <v>7</v>
      </c>
      <c r="G67" s="3">
        <v>628462.97</v>
      </c>
      <c r="H67" s="35">
        <v>58136.77</v>
      </c>
      <c r="I67" s="3">
        <v>0</v>
      </c>
      <c r="J67" s="3">
        <v>0</v>
      </c>
      <c r="K67" s="3">
        <v>0</v>
      </c>
      <c r="L67" s="3">
        <v>0</v>
      </c>
      <c r="M67" s="3">
        <v>686599.73</v>
      </c>
      <c r="N67" s="33">
        <f t="shared" si="0"/>
        <v>686599.74</v>
      </c>
      <c r="O67" s="34">
        <f t="shared" si="1"/>
        <v>1.0000000009313226E-2</v>
      </c>
    </row>
    <row r="68" spans="3:15" ht="17.5" x14ac:dyDescent="0.35">
      <c r="D68" s="1">
        <v>224</v>
      </c>
      <c r="E68" s="2" t="s">
        <v>0</v>
      </c>
      <c r="F68" s="3">
        <v>8</v>
      </c>
      <c r="G68" s="3">
        <v>640180.4</v>
      </c>
      <c r="H68" s="35">
        <v>34987.17</v>
      </c>
      <c r="I68" s="3">
        <v>0</v>
      </c>
      <c r="J68" s="3">
        <v>0</v>
      </c>
      <c r="K68" s="3">
        <v>0</v>
      </c>
      <c r="L68" s="3">
        <v>0</v>
      </c>
      <c r="M68" s="3">
        <v>675167.57</v>
      </c>
      <c r="N68" s="33">
        <f t="shared" si="0"/>
        <v>675167.57000000007</v>
      </c>
      <c r="O68" s="34">
        <f t="shared" si="1"/>
        <v>0</v>
      </c>
    </row>
    <row r="69" spans="3:15" ht="17.5" x14ac:dyDescent="0.35">
      <c r="D69" s="1">
        <v>225</v>
      </c>
      <c r="E69" s="2" t="s">
        <v>0</v>
      </c>
      <c r="F69" s="3">
        <v>9</v>
      </c>
      <c r="G69" s="3">
        <v>779809</v>
      </c>
      <c r="H69" s="35">
        <v>73838.87</v>
      </c>
      <c r="I69" s="3">
        <v>0</v>
      </c>
      <c r="J69" s="3">
        <v>0</v>
      </c>
      <c r="K69" s="3">
        <v>0</v>
      </c>
      <c r="L69" s="3">
        <v>0</v>
      </c>
      <c r="M69" s="3">
        <v>853647.87</v>
      </c>
      <c r="N69" s="33">
        <f t="shared" si="0"/>
        <v>853647.87</v>
      </c>
      <c r="O69" s="34">
        <f t="shared" si="1"/>
        <v>0</v>
      </c>
    </row>
    <row r="70" spans="3:15" ht="17.5" x14ac:dyDescent="0.35">
      <c r="D70" s="1">
        <v>226</v>
      </c>
      <c r="E70" s="2" t="s">
        <v>0</v>
      </c>
      <c r="F70" s="3">
        <v>10</v>
      </c>
      <c r="G70" s="3">
        <v>697763.8</v>
      </c>
      <c r="H70" s="35">
        <v>26133.33</v>
      </c>
      <c r="I70" s="3">
        <v>0</v>
      </c>
      <c r="J70" s="3">
        <v>0</v>
      </c>
      <c r="K70" s="3">
        <v>0</v>
      </c>
      <c r="L70" s="3">
        <v>0</v>
      </c>
      <c r="M70" s="3">
        <v>723897.13</v>
      </c>
      <c r="N70" s="33">
        <f t="shared" si="0"/>
        <v>723897.13</v>
      </c>
      <c r="O70" s="34">
        <f t="shared" si="1"/>
        <v>0</v>
      </c>
    </row>
    <row r="71" spans="3:15" ht="17.5" x14ac:dyDescent="0.35">
      <c r="D71" s="1">
        <v>227</v>
      </c>
      <c r="E71" s="2" t="s">
        <v>0</v>
      </c>
      <c r="F71" s="3">
        <v>11</v>
      </c>
      <c r="G71" s="3">
        <v>586706.93000000005</v>
      </c>
      <c r="H71" s="35">
        <v>65078.27</v>
      </c>
      <c r="I71" s="3">
        <v>0</v>
      </c>
      <c r="J71" s="3">
        <v>0</v>
      </c>
      <c r="K71" s="3">
        <v>0</v>
      </c>
      <c r="L71" s="3">
        <v>0</v>
      </c>
      <c r="M71" s="3">
        <v>651785.19999999995</v>
      </c>
      <c r="N71" s="33">
        <f t="shared" si="0"/>
        <v>651785.20000000007</v>
      </c>
      <c r="O71" s="34">
        <f t="shared" si="1"/>
        <v>0</v>
      </c>
    </row>
    <row r="72" spans="3:15" ht="17.5" x14ac:dyDescent="0.35">
      <c r="D72" s="1">
        <v>228</v>
      </c>
      <c r="E72" s="2" t="s">
        <v>0</v>
      </c>
      <c r="F72" s="3">
        <v>12</v>
      </c>
      <c r="G72" s="3">
        <v>575430.23</v>
      </c>
      <c r="H72" s="35">
        <v>156266.5</v>
      </c>
      <c r="I72" s="3">
        <v>0</v>
      </c>
      <c r="J72" s="3">
        <v>0</v>
      </c>
      <c r="K72" s="3">
        <v>0</v>
      </c>
      <c r="L72" s="3">
        <v>0</v>
      </c>
      <c r="M72" s="3">
        <v>731696.77</v>
      </c>
      <c r="N72" s="33">
        <f t="shared" si="0"/>
        <v>731696.73</v>
      </c>
      <c r="O72" s="34">
        <f t="shared" si="1"/>
        <v>-4.0000000037252903E-2</v>
      </c>
    </row>
    <row r="73" spans="3:15" x14ac:dyDescent="0.35">
      <c r="G73" s="38">
        <f>SUM(G61:G72)</f>
        <v>7891121.8899999987</v>
      </c>
      <c r="H73" s="36">
        <f>SUM(H61:H72)</f>
        <v>1547396.08</v>
      </c>
    </row>
    <row r="75" spans="3:15" x14ac:dyDescent="0.35">
      <c r="C75" s="37"/>
      <c r="D75" s="17" t="s">
        <v>89</v>
      </c>
    </row>
    <row r="76" spans="3:15" ht="15.5" x14ac:dyDescent="0.35">
      <c r="E76" s="4" t="s">
        <v>2</v>
      </c>
      <c r="F76" s="4" t="s">
        <v>79</v>
      </c>
      <c r="G76" s="4" t="s">
        <v>80</v>
      </c>
      <c r="H76" s="4" t="s">
        <v>81</v>
      </c>
      <c r="I76" s="4" t="s">
        <v>6</v>
      </c>
      <c r="J76" s="4" t="s">
        <v>82</v>
      </c>
      <c r="K76" s="4" t="s">
        <v>83</v>
      </c>
      <c r="L76" s="4" t="s">
        <v>84</v>
      </c>
      <c r="M76" s="4" t="s">
        <v>88</v>
      </c>
      <c r="N76" s="4" t="s">
        <v>90</v>
      </c>
    </row>
    <row r="77" spans="3:15" ht="17.5" x14ac:dyDescent="0.35">
      <c r="D77" s="1">
        <v>219</v>
      </c>
      <c r="E77" s="2" t="s">
        <v>0</v>
      </c>
      <c r="F77" s="3">
        <v>3</v>
      </c>
      <c r="G77" s="3">
        <v>657022.53</v>
      </c>
      <c r="H77" s="35">
        <v>232878.1</v>
      </c>
      <c r="I77" s="3">
        <v>0</v>
      </c>
      <c r="J77" s="3">
        <v>0</v>
      </c>
      <c r="K77" s="3">
        <v>0</v>
      </c>
      <c r="L77" s="3">
        <v>0</v>
      </c>
      <c r="M77" s="3">
        <v>889900.6</v>
      </c>
      <c r="N77" s="33">
        <v>651785.19999999995</v>
      </c>
    </row>
    <row r="78" spans="3:15" ht="17.5" x14ac:dyDescent="0.35">
      <c r="D78" s="1">
        <v>220</v>
      </c>
      <c r="E78" s="2" t="s">
        <v>0</v>
      </c>
      <c r="F78" s="3">
        <v>4</v>
      </c>
      <c r="G78" s="3">
        <v>604641.1</v>
      </c>
      <c r="H78" s="35">
        <v>169044.1</v>
      </c>
      <c r="I78" s="3">
        <v>0</v>
      </c>
      <c r="J78" s="3">
        <v>0</v>
      </c>
      <c r="K78" s="3">
        <v>0</v>
      </c>
      <c r="L78" s="3">
        <v>0</v>
      </c>
      <c r="M78" s="3">
        <v>773685.17</v>
      </c>
      <c r="N78" s="33">
        <v>651785.19999999995</v>
      </c>
    </row>
    <row r="79" spans="3:15" ht="17.5" x14ac:dyDescent="0.35">
      <c r="D79" s="1">
        <v>221</v>
      </c>
      <c r="E79" s="2" t="s">
        <v>0</v>
      </c>
      <c r="F79" s="3">
        <v>5</v>
      </c>
      <c r="G79" s="3">
        <v>726762.2</v>
      </c>
      <c r="H79" s="35">
        <v>101708</v>
      </c>
      <c r="I79" s="3">
        <v>0</v>
      </c>
      <c r="J79" s="3">
        <v>0</v>
      </c>
      <c r="K79" s="3">
        <v>0</v>
      </c>
      <c r="L79" s="3">
        <v>0</v>
      </c>
      <c r="M79" s="3">
        <v>828470.23</v>
      </c>
      <c r="N79" s="33">
        <v>651785.19999999995</v>
      </c>
    </row>
    <row r="80" spans="3:15" ht="17.5" x14ac:dyDescent="0.35">
      <c r="D80" s="1">
        <v>222</v>
      </c>
      <c r="E80" s="2" t="s">
        <v>0</v>
      </c>
      <c r="F80" s="3">
        <v>6</v>
      </c>
      <c r="G80" s="3">
        <v>630889.97</v>
      </c>
      <c r="H80" s="35">
        <v>83526.37</v>
      </c>
      <c r="I80" s="3">
        <v>0</v>
      </c>
      <c r="J80" s="3">
        <v>0</v>
      </c>
      <c r="K80" s="3">
        <v>0</v>
      </c>
      <c r="L80" s="3">
        <v>0</v>
      </c>
      <c r="M80" s="3">
        <v>714416.33</v>
      </c>
      <c r="N80" s="33">
        <v>651785.19999999995</v>
      </c>
    </row>
    <row r="81" spans="4:15" ht="17.5" x14ac:dyDescent="0.35">
      <c r="D81" s="1">
        <v>223</v>
      </c>
      <c r="E81" s="2" t="s">
        <v>0</v>
      </c>
      <c r="F81" s="3">
        <v>7</v>
      </c>
      <c r="G81" s="3">
        <v>628462.97</v>
      </c>
      <c r="H81" s="35">
        <v>58136.77</v>
      </c>
      <c r="I81" s="3">
        <v>0</v>
      </c>
      <c r="J81" s="3">
        <v>0</v>
      </c>
      <c r="K81" s="3">
        <v>0</v>
      </c>
      <c r="L81" s="3">
        <v>0</v>
      </c>
      <c r="M81" s="3">
        <v>686599.73</v>
      </c>
      <c r="N81" s="33">
        <v>651785.19999999995</v>
      </c>
    </row>
    <row r="82" spans="4:15" ht="17.5" x14ac:dyDescent="0.35">
      <c r="D82" s="1">
        <v>224</v>
      </c>
      <c r="E82" s="2" t="s">
        <v>0</v>
      </c>
      <c r="F82" s="3">
        <v>8</v>
      </c>
      <c r="G82" s="3">
        <v>640180.4</v>
      </c>
      <c r="H82" s="35">
        <v>34987.17</v>
      </c>
      <c r="I82" s="3">
        <v>0</v>
      </c>
      <c r="J82" s="3">
        <v>0</v>
      </c>
      <c r="K82" s="3">
        <v>0</v>
      </c>
      <c r="L82" s="3">
        <v>0</v>
      </c>
      <c r="M82" s="3">
        <v>675167.57</v>
      </c>
      <c r="N82" s="33">
        <v>651785.19999999995</v>
      </c>
    </row>
    <row r="83" spans="4:15" ht="17.5" x14ac:dyDescent="0.35">
      <c r="D83" s="1">
        <v>225</v>
      </c>
      <c r="E83" s="2" t="s">
        <v>0</v>
      </c>
      <c r="F83" s="3">
        <v>9</v>
      </c>
      <c r="G83" s="3">
        <v>779809</v>
      </c>
      <c r="H83" s="35">
        <v>73838.87</v>
      </c>
      <c r="I83" s="3">
        <v>0</v>
      </c>
      <c r="J83" s="3">
        <v>0</v>
      </c>
      <c r="K83" s="3">
        <v>0</v>
      </c>
      <c r="L83" s="3">
        <v>0</v>
      </c>
      <c r="M83" s="3">
        <v>853647.87</v>
      </c>
      <c r="N83" s="33">
        <v>651785.19999999995</v>
      </c>
    </row>
    <row r="84" spans="4:15" ht="17.5" x14ac:dyDescent="0.35">
      <c r="D84" s="1">
        <v>226</v>
      </c>
      <c r="E84" s="2" t="s">
        <v>0</v>
      </c>
      <c r="F84" s="3">
        <v>10</v>
      </c>
      <c r="G84" s="3">
        <v>697763.8</v>
      </c>
      <c r="H84" s="35">
        <v>26133.33</v>
      </c>
      <c r="I84" s="3">
        <v>0</v>
      </c>
      <c r="J84" s="3">
        <v>0</v>
      </c>
      <c r="K84" s="3">
        <v>0</v>
      </c>
      <c r="L84" s="3">
        <v>0</v>
      </c>
      <c r="M84" s="3">
        <v>723897.13</v>
      </c>
      <c r="N84" s="33">
        <v>651785.19999999995</v>
      </c>
    </row>
    <row r="85" spans="4:15" ht="17.5" x14ac:dyDescent="0.35">
      <c r="D85" s="1">
        <v>227</v>
      </c>
      <c r="E85" s="2" t="s">
        <v>0</v>
      </c>
      <c r="F85" s="3">
        <v>11</v>
      </c>
      <c r="G85" s="3">
        <v>586706.93000000005</v>
      </c>
      <c r="H85" s="35">
        <v>65078.27</v>
      </c>
      <c r="I85" s="3">
        <v>0</v>
      </c>
      <c r="J85" s="3">
        <v>0</v>
      </c>
      <c r="K85" s="3">
        <v>0</v>
      </c>
      <c r="L85" s="3">
        <v>0</v>
      </c>
      <c r="M85" s="3">
        <v>651785.19999999995</v>
      </c>
      <c r="N85" s="33">
        <v>651785.19999999995</v>
      </c>
    </row>
    <row r="86" spans="4:15" ht="17.5" x14ac:dyDescent="0.35">
      <c r="D86" s="1">
        <v>228</v>
      </c>
      <c r="E86" s="2" t="s">
        <v>0</v>
      </c>
      <c r="F86" s="3">
        <v>12</v>
      </c>
      <c r="G86" s="3">
        <v>575430.23</v>
      </c>
      <c r="H86" s="35">
        <v>156266.5</v>
      </c>
      <c r="I86" s="3">
        <v>0</v>
      </c>
      <c r="J86" s="3">
        <v>0</v>
      </c>
      <c r="K86" s="3">
        <v>0</v>
      </c>
      <c r="L86" s="3">
        <v>0</v>
      </c>
      <c r="M86" s="3">
        <v>731696.77</v>
      </c>
      <c r="N86" s="33">
        <v>651785.19999999995</v>
      </c>
    </row>
    <row r="87" spans="4:15" x14ac:dyDescent="0.35">
      <c r="H87" s="31">
        <f>SUM(H77:H86)</f>
        <v>1001597.4800000001</v>
      </c>
    </row>
    <row r="90" spans="4:15" x14ac:dyDescent="0.35">
      <c r="D90" s="17" t="s">
        <v>94</v>
      </c>
    </row>
    <row r="91" spans="4:15" ht="15.5" x14ac:dyDescent="0.35">
      <c r="E91" s="4" t="s">
        <v>2</v>
      </c>
      <c r="F91" s="4" t="s">
        <v>79</v>
      </c>
      <c r="G91" s="4" t="s">
        <v>80</v>
      </c>
      <c r="H91" s="4" t="s">
        <v>81</v>
      </c>
      <c r="I91" s="4" t="s">
        <v>6</v>
      </c>
      <c r="J91" s="4" t="s">
        <v>82</v>
      </c>
      <c r="K91" s="4" t="s">
        <v>83</v>
      </c>
      <c r="L91" s="4" t="s">
        <v>84</v>
      </c>
      <c r="M91" s="4" t="s">
        <v>88</v>
      </c>
      <c r="N91" s="4" t="s">
        <v>90</v>
      </c>
      <c r="O91" s="4" t="s">
        <v>95</v>
      </c>
    </row>
    <row r="92" spans="4:15" x14ac:dyDescent="0.35">
      <c r="D92">
        <v>217</v>
      </c>
      <c r="E92" t="s">
        <v>0</v>
      </c>
      <c r="F92">
        <v>1</v>
      </c>
      <c r="G92" s="40">
        <v>708111.83</v>
      </c>
      <c r="H92" s="25">
        <v>296618.8</v>
      </c>
      <c r="I92">
        <v>0</v>
      </c>
      <c r="J92">
        <v>0</v>
      </c>
      <c r="K92">
        <v>0</v>
      </c>
      <c r="L92">
        <v>0</v>
      </c>
      <c r="M92" s="25">
        <v>1004730.6</v>
      </c>
      <c r="N92">
        <v>651785.19999999995</v>
      </c>
      <c r="O92" t="s">
        <v>91</v>
      </c>
    </row>
    <row r="93" spans="4:15" x14ac:dyDescent="0.35">
      <c r="D93">
        <v>218</v>
      </c>
      <c r="E93" t="s">
        <v>0</v>
      </c>
      <c r="F93">
        <v>2</v>
      </c>
      <c r="G93" s="40">
        <v>655340.93000000005</v>
      </c>
      <c r="H93" s="25">
        <v>249179.8</v>
      </c>
      <c r="I93">
        <v>0</v>
      </c>
      <c r="J93">
        <v>0</v>
      </c>
      <c r="K93">
        <v>0</v>
      </c>
      <c r="L93">
        <v>0</v>
      </c>
      <c r="M93" s="25">
        <v>904520.73</v>
      </c>
      <c r="N93">
        <v>651785.19999999995</v>
      </c>
      <c r="O93" t="s">
        <v>91</v>
      </c>
    </row>
    <row r="94" spans="4:15" x14ac:dyDescent="0.35">
      <c r="D94">
        <v>219</v>
      </c>
      <c r="E94" t="s">
        <v>0</v>
      </c>
      <c r="F94">
        <v>3</v>
      </c>
      <c r="G94" s="40">
        <v>657022.53</v>
      </c>
      <c r="H94" s="25">
        <v>232878.1</v>
      </c>
      <c r="I94">
        <v>0</v>
      </c>
      <c r="J94">
        <v>0</v>
      </c>
      <c r="K94">
        <v>0</v>
      </c>
      <c r="L94">
        <v>0</v>
      </c>
      <c r="M94" s="25">
        <v>889900.6</v>
      </c>
      <c r="N94">
        <v>651785.19999999995</v>
      </c>
      <c r="O94" t="s">
        <v>91</v>
      </c>
    </row>
    <row r="95" spans="4:15" x14ac:dyDescent="0.35">
      <c r="D95">
        <v>220</v>
      </c>
      <c r="E95" t="s">
        <v>0</v>
      </c>
      <c r="F95">
        <v>4</v>
      </c>
      <c r="G95" s="40">
        <v>604641.1</v>
      </c>
      <c r="H95" s="25">
        <v>169044.1</v>
      </c>
      <c r="I95">
        <v>0</v>
      </c>
      <c r="J95">
        <v>0</v>
      </c>
      <c r="K95">
        <v>0</v>
      </c>
      <c r="L95">
        <v>0</v>
      </c>
      <c r="M95" s="25">
        <v>773685.17</v>
      </c>
      <c r="N95">
        <v>651785.19999999995</v>
      </c>
      <c r="O95" t="s">
        <v>92</v>
      </c>
    </row>
    <row r="96" spans="4:15" x14ac:dyDescent="0.35">
      <c r="D96">
        <v>221</v>
      </c>
      <c r="E96" t="s">
        <v>0</v>
      </c>
      <c r="F96">
        <v>5</v>
      </c>
      <c r="G96" s="40">
        <v>726762.2</v>
      </c>
      <c r="H96" s="25">
        <v>101708</v>
      </c>
      <c r="I96">
        <v>0</v>
      </c>
      <c r="J96">
        <v>0</v>
      </c>
      <c r="K96">
        <v>0</v>
      </c>
      <c r="L96">
        <v>0</v>
      </c>
      <c r="M96" s="25">
        <v>828470.23</v>
      </c>
      <c r="N96">
        <v>651785.19999999995</v>
      </c>
      <c r="O96" t="s">
        <v>92</v>
      </c>
    </row>
    <row r="97" spans="4:15" x14ac:dyDescent="0.35">
      <c r="D97">
        <v>222</v>
      </c>
      <c r="E97" t="s">
        <v>0</v>
      </c>
      <c r="F97">
        <v>6</v>
      </c>
      <c r="G97" s="40">
        <v>630889.97</v>
      </c>
      <c r="H97" s="25">
        <v>83526.37</v>
      </c>
      <c r="I97">
        <v>0</v>
      </c>
      <c r="J97">
        <v>0</v>
      </c>
      <c r="K97">
        <v>0</v>
      </c>
      <c r="L97">
        <v>0</v>
      </c>
      <c r="M97" s="25">
        <v>714416.33</v>
      </c>
      <c r="N97">
        <v>651785.19999999995</v>
      </c>
      <c r="O97" t="s">
        <v>92</v>
      </c>
    </row>
    <row r="98" spans="4:15" x14ac:dyDescent="0.35">
      <c r="D98">
        <v>223</v>
      </c>
      <c r="E98" t="s">
        <v>0</v>
      </c>
      <c r="F98">
        <v>7</v>
      </c>
      <c r="G98" s="40">
        <v>628462.97</v>
      </c>
      <c r="H98" s="25">
        <v>58136.77</v>
      </c>
      <c r="I98">
        <v>0</v>
      </c>
      <c r="J98">
        <v>0</v>
      </c>
      <c r="K98">
        <v>0</v>
      </c>
      <c r="L98">
        <v>0</v>
      </c>
      <c r="M98" s="25">
        <v>686599.73</v>
      </c>
      <c r="N98">
        <v>651785.19999999995</v>
      </c>
      <c r="O98" t="s">
        <v>92</v>
      </c>
    </row>
    <row r="99" spans="4:15" x14ac:dyDescent="0.35">
      <c r="D99">
        <v>224</v>
      </c>
      <c r="E99" t="s">
        <v>0</v>
      </c>
      <c r="F99">
        <v>8</v>
      </c>
      <c r="G99" s="40">
        <v>640180.4</v>
      </c>
      <c r="H99" s="25">
        <v>34987.17</v>
      </c>
      <c r="I99">
        <v>0</v>
      </c>
      <c r="J99">
        <v>0</v>
      </c>
      <c r="K99">
        <v>0</v>
      </c>
      <c r="L99">
        <v>0</v>
      </c>
      <c r="M99" s="25">
        <v>675167.57</v>
      </c>
      <c r="N99">
        <v>651785.19999999995</v>
      </c>
      <c r="O99" t="s">
        <v>92</v>
      </c>
    </row>
    <row r="100" spans="4:15" x14ac:dyDescent="0.35">
      <c r="D100">
        <v>225</v>
      </c>
      <c r="E100" t="s">
        <v>0</v>
      </c>
      <c r="F100">
        <v>9</v>
      </c>
      <c r="G100" s="40">
        <v>779809</v>
      </c>
      <c r="H100" s="25">
        <v>73838.87</v>
      </c>
      <c r="I100">
        <v>0</v>
      </c>
      <c r="J100">
        <v>0</v>
      </c>
      <c r="K100">
        <v>0</v>
      </c>
      <c r="L100">
        <v>0</v>
      </c>
      <c r="M100" s="25">
        <v>853647.87</v>
      </c>
      <c r="N100">
        <v>651785.19999999995</v>
      </c>
      <c r="O100" t="s">
        <v>92</v>
      </c>
    </row>
    <row r="101" spans="4:15" x14ac:dyDescent="0.35">
      <c r="D101">
        <v>226</v>
      </c>
      <c r="E101" t="s">
        <v>0</v>
      </c>
      <c r="F101">
        <v>10</v>
      </c>
      <c r="G101" s="40">
        <v>697763.8</v>
      </c>
      <c r="H101" s="25">
        <v>26133.33</v>
      </c>
      <c r="I101">
        <v>0</v>
      </c>
      <c r="J101">
        <v>0</v>
      </c>
      <c r="K101">
        <v>0</v>
      </c>
      <c r="L101">
        <v>0</v>
      </c>
      <c r="M101" s="25">
        <v>723897.13</v>
      </c>
      <c r="N101">
        <v>651785.19999999995</v>
      </c>
      <c r="O101" t="s">
        <v>91</v>
      </c>
    </row>
    <row r="102" spans="4:15" x14ac:dyDescent="0.35">
      <c r="D102">
        <v>227</v>
      </c>
      <c r="E102" t="s">
        <v>0</v>
      </c>
      <c r="F102">
        <v>11</v>
      </c>
      <c r="G102" s="40">
        <v>586706.93000000005</v>
      </c>
      <c r="H102" s="25">
        <v>65078.27</v>
      </c>
      <c r="I102">
        <v>0</v>
      </c>
      <c r="J102">
        <v>0</v>
      </c>
      <c r="K102">
        <v>0</v>
      </c>
      <c r="L102">
        <v>0</v>
      </c>
      <c r="M102" s="25">
        <v>651785.19999999995</v>
      </c>
      <c r="N102">
        <v>651785.19999999995</v>
      </c>
      <c r="O102" t="s">
        <v>93</v>
      </c>
    </row>
    <row r="103" spans="4:15" x14ac:dyDescent="0.35">
      <c r="D103">
        <v>228</v>
      </c>
      <c r="E103" t="s">
        <v>0</v>
      </c>
      <c r="F103">
        <v>12</v>
      </c>
      <c r="G103" s="40">
        <v>575430.23</v>
      </c>
      <c r="H103" s="25">
        <v>156266.5</v>
      </c>
      <c r="I103">
        <v>0</v>
      </c>
      <c r="J103">
        <v>0</v>
      </c>
      <c r="K103">
        <v>0</v>
      </c>
      <c r="L103">
        <v>0</v>
      </c>
      <c r="M103" s="25">
        <v>731696.77</v>
      </c>
      <c r="N103">
        <v>651785.19999999995</v>
      </c>
      <c r="O103" t="s">
        <v>91</v>
      </c>
    </row>
    <row r="104" spans="4:15" x14ac:dyDescent="0.35">
      <c r="G104" s="39">
        <f>SUM(G92:G103)</f>
        <v>7891121.8899999987</v>
      </c>
      <c r="H104" s="39">
        <f>SUM(H92:H103)</f>
        <v>1547396.08</v>
      </c>
      <c r="M104" s="39">
        <f>SUM(M92:M103)</f>
        <v>9438517.9299999997</v>
      </c>
      <c r="N104" s="38">
        <f>SUM(N92:N103)</f>
        <v>7821422.4000000013</v>
      </c>
    </row>
    <row r="106" spans="4:15" x14ac:dyDescent="0.35">
      <c r="D106" s="17" t="s">
        <v>96</v>
      </c>
    </row>
    <row r="107" spans="4:15" ht="18" thickBot="1" x14ac:dyDescent="0.4">
      <c r="D107" s="1">
        <v>217</v>
      </c>
      <c r="E107" s="41" t="s">
        <v>0</v>
      </c>
      <c r="F107" s="42">
        <v>1</v>
      </c>
      <c r="G107" s="42">
        <v>708111.8</v>
      </c>
      <c r="H107" s="42">
        <v>296618.77</v>
      </c>
      <c r="I107" s="42">
        <v>0</v>
      </c>
      <c r="J107" s="42">
        <v>0</v>
      </c>
      <c r="K107" s="42">
        <v>0</v>
      </c>
      <c r="L107" s="42">
        <v>0</v>
      </c>
      <c r="M107" s="42">
        <v>1004730.6</v>
      </c>
      <c r="N107" s="42">
        <v>651785.19999999995</v>
      </c>
      <c r="O107" s="41" t="s">
        <v>91</v>
      </c>
    </row>
    <row r="108" spans="4:15" ht="18" thickBot="1" x14ac:dyDescent="0.4">
      <c r="D108" s="1">
        <v>218</v>
      </c>
      <c r="E108" s="41" t="s">
        <v>0</v>
      </c>
      <c r="F108" s="42">
        <v>2</v>
      </c>
      <c r="G108" s="42">
        <v>655340.9</v>
      </c>
      <c r="H108" s="42">
        <v>249179.8</v>
      </c>
      <c r="I108" s="42">
        <v>0</v>
      </c>
      <c r="J108" s="42">
        <v>0</v>
      </c>
      <c r="K108" s="42">
        <v>0</v>
      </c>
      <c r="L108" s="42">
        <v>0</v>
      </c>
      <c r="M108" s="42">
        <v>904520.7</v>
      </c>
      <c r="N108" s="42">
        <v>651785.19999999995</v>
      </c>
      <c r="O108" s="41" t="s">
        <v>91</v>
      </c>
    </row>
    <row r="109" spans="4:15" ht="18" thickBot="1" x14ac:dyDescent="0.4">
      <c r="D109" s="1">
        <v>219</v>
      </c>
      <c r="E109" s="41" t="s">
        <v>0</v>
      </c>
      <c r="F109" s="42">
        <v>3</v>
      </c>
      <c r="G109" s="42">
        <v>657022.5</v>
      </c>
      <c r="H109" s="42">
        <v>232878.07</v>
      </c>
      <c r="I109" s="42">
        <v>0</v>
      </c>
      <c r="J109" s="42">
        <v>0</v>
      </c>
      <c r="K109" s="42">
        <v>0</v>
      </c>
      <c r="L109" s="42">
        <v>0</v>
      </c>
      <c r="M109" s="42">
        <v>889900.6</v>
      </c>
      <c r="N109" s="42">
        <v>651785.19999999995</v>
      </c>
      <c r="O109" s="41" t="s">
        <v>91</v>
      </c>
    </row>
    <row r="110" spans="4:15" ht="18" thickBot="1" x14ac:dyDescent="0.4">
      <c r="D110" s="1">
        <v>220</v>
      </c>
      <c r="E110" s="41" t="s">
        <v>0</v>
      </c>
      <c r="F110" s="42">
        <v>4</v>
      </c>
      <c r="G110" s="42">
        <v>604641.1</v>
      </c>
      <c r="H110" s="42">
        <v>169044.07</v>
      </c>
      <c r="I110" s="42">
        <v>0</v>
      </c>
      <c r="J110" s="42">
        <v>0</v>
      </c>
      <c r="K110" s="42">
        <v>0</v>
      </c>
      <c r="L110" s="42">
        <v>0</v>
      </c>
      <c r="M110" s="42">
        <v>773685.2</v>
      </c>
      <c r="N110" s="42">
        <v>651785.19999999995</v>
      </c>
      <c r="O110" s="41" t="s">
        <v>92</v>
      </c>
    </row>
    <row r="111" spans="4:15" ht="18" thickBot="1" x14ac:dyDescent="0.4">
      <c r="D111" s="1">
        <v>221</v>
      </c>
      <c r="E111" s="41" t="s">
        <v>0</v>
      </c>
      <c r="F111" s="42">
        <v>5</v>
      </c>
      <c r="G111" s="42">
        <v>726762.2</v>
      </c>
      <c r="H111" s="42">
        <v>101708.03</v>
      </c>
      <c r="I111" s="42">
        <v>0</v>
      </c>
      <c r="J111" s="42">
        <v>0</v>
      </c>
      <c r="K111" s="42">
        <v>0</v>
      </c>
      <c r="L111" s="42">
        <v>0</v>
      </c>
      <c r="M111" s="42">
        <v>828470.2</v>
      </c>
      <c r="N111" s="42">
        <v>651785.19999999995</v>
      </c>
      <c r="O111" s="41" t="s">
        <v>92</v>
      </c>
    </row>
    <row r="112" spans="4:15" ht="18" thickBot="1" x14ac:dyDescent="0.4">
      <c r="D112" s="1">
        <v>222</v>
      </c>
      <c r="E112" s="41" t="s">
        <v>0</v>
      </c>
      <c r="F112" s="42">
        <v>6</v>
      </c>
      <c r="G112" s="42">
        <v>630890</v>
      </c>
      <c r="H112" s="42">
        <v>83526.37</v>
      </c>
      <c r="I112" s="42">
        <v>0</v>
      </c>
      <c r="J112" s="42">
        <v>0</v>
      </c>
      <c r="K112" s="42">
        <v>0</v>
      </c>
      <c r="L112" s="42">
        <v>0</v>
      </c>
      <c r="M112" s="42">
        <v>714416.3</v>
      </c>
      <c r="N112" s="42">
        <v>651785.19999999995</v>
      </c>
      <c r="O112" s="41" t="s">
        <v>92</v>
      </c>
    </row>
    <row r="113" spans="4:15" ht="18" thickBot="1" x14ac:dyDescent="0.4">
      <c r="D113" s="1">
        <v>223</v>
      </c>
      <c r="E113" s="41" t="s">
        <v>0</v>
      </c>
      <c r="F113" s="42">
        <v>7</v>
      </c>
      <c r="G113" s="42">
        <v>628463</v>
      </c>
      <c r="H113" s="42">
        <v>58136.77</v>
      </c>
      <c r="I113" s="42">
        <v>0</v>
      </c>
      <c r="J113" s="42">
        <v>0</v>
      </c>
      <c r="K113" s="42">
        <v>0</v>
      </c>
      <c r="L113" s="42">
        <v>0</v>
      </c>
      <c r="M113" s="42">
        <v>686599.7</v>
      </c>
      <c r="N113" s="42">
        <v>651785.19999999995</v>
      </c>
      <c r="O113" s="41" t="s">
        <v>92</v>
      </c>
    </row>
    <row r="114" spans="4:15" ht="18" thickBot="1" x14ac:dyDescent="0.4">
      <c r="D114" s="1">
        <v>224</v>
      </c>
      <c r="E114" s="41" t="s">
        <v>0</v>
      </c>
      <c r="F114" s="42">
        <v>8</v>
      </c>
      <c r="G114" s="42">
        <v>640180.4</v>
      </c>
      <c r="H114" s="42">
        <v>34987.17</v>
      </c>
      <c r="I114" s="42">
        <v>0</v>
      </c>
      <c r="J114" s="42">
        <v>0</v>
      </c>
      <c r="K114" s="42">
        <v>0</v>
      </c>
      <c r="L114" s="42">
        <v>0</v>
      </c>
      <c r="M114" s="42">
        <v>675167.6</v>
      </c>
      <c r="N114" s="42">
        <v>651785.19999999995</v>
      </c>
      <c r="O114" s="41" t="s">
        <v>92</v>
      </c>
    </row>
    <row r="115" spans="4:15" ht="18" thickBot="1" x14ac:dyDescent="0.4">
      <c r="D115" s="1">
        <v>225</v>
      </c>
      <c r="E115" s="41" t="s">
        <v>0</v>
      </c>
      <c r="F115" s="42">
        <v>9</v>
      </c>
      <c r="G115" s="42">
        <v>779809</v>
      </c>
      <c r="H115" s="42">
        <v>73838.87</v>
      </c>
      <c r="I115" s="42">
        <v>0</v>
      </c>
      <c r="J115" s="42">
        <v>0</v>
      </c>
      <c r="K115" s="42">
        <v>0</v>
      </c>
      <c r="L115" s="42">
        <v>0</v>
      </c>
      <c r="M115" s="42">
        <v>853647.9</v>
      </c>
      <c r="N115" s="42">
        <v>651785.19999999995</v>
      </c>
      <c r="O115" s="41" t="s">
        <v>92</v>
      </c>
    </row>
    <row r="116" spans="4:15" ht="18" thickBot="1" x14ac:dyDescent="0.4">
      <c r="D116" s="1">
        <v>226</v>
      </c>
      <c r="E116" s="41" t="s">
        <v>0</v>
      </c>
      <c r="F116" s="42">
        <v>10</v>
      </c>
      <c r="G116" s="42">
        <v>697763.8</v>
      </c>
      <c r="H116" s="42">
        <v>26133.33</v>
      </c>
      <c r="I116" s="42">
        <v>0</v>
      </c>
      <c r="J116" s="42">
        <v>0</v>
      </c>
      <c r="K116" s="42">
        <v>0</v>
      </c>
      <c r="L116" s="42">
        <v>0</v>
      </c>
      <c r="M116" s="42">
        <v>723897.1</v>
      </c>
      <c r="N116" s="42">
        <v>651785.19999999995</v>
      </c>
      <c r="O116" s="41" t="s">
        <v>91</v>
      </c>
    </row>
    <row r="117" spans="4:15" ht="18" thickBot="1" x14ac:dyDescent="0.4">
      <c r="D117" s="1">
        <v>227</v>
      </c>
      <c r="E117" s="41" t="s">
        <v>0</v>
      </c>
      <c r="F117" s="42">
        <v>11</v>
      </c>
      <c r="G117" s="42">
        <v>586706.9</v>
      </c>
      <c r="H117" s="42">
        <v>65078.27</v>
      </c>
      <c r="I117" s="42">
        <v>0</v>
      </c>
      <c r="J117" s="42">
        <v>0</v>
      </c>
      <c r="K117" s="42">
        <v>0</v>
      </c>
      <c r="L117" s="42">
        <v>0</v>
      </c>
      <c r="M117" s="42">
        <v>651785.19999999995</v>
      </c>
      <c r="N117" s="42">
        <v>651785.19999999995</v>
      </c>
      <c r="O117" s="41" t="s">
        <v>93</v>
      </c>
    </row>
    <row r="118" spans="4:15" ht="18" thickBot="1" x14ac:dyDescent="0.4">
      <c r="D118" s="1">
        <v>228</v>
      </c>
      <c r="E118" s="41" t="s">
        <v>0</v>
      </c>
      <c r="F118" s="42">
        <v>12</v>
      </c>
      <c r="G118" s="42">
        <v>575430.19999999995</v>
      </c>
      <c r="H118" s="42">
        <v>156266.53</v>
      </c>
      <c r="I118" s="42">
        <v>0</v>
      </c>
      <c r="J118" s="42">
        <v>0</v>
      </c>
      <c r="K118" s="42">
        <v>0</v>
      </c>
      <c r="L118" s="42">
        <v>0</v>
      </c>
      <c r="M118" s="42">
        <v>731696.8</v>
      </c>
      <c r="N118" s="42">
        <v>651785.19999999995</v>
      </c>
      <c r="O118" s="41" t="s">
        <v>91</v>
      </c>
    </row>
    <row r="119" spans="4:15" x14ac:dyDescent="0.35">
      <c r="G119" s="38">
        <f>SUM(G107:G118)</f>
        <v>7891121.8000000007</v>
      </c>
      <c r="H119" s="38">
        <f>SUM(H107:H118)</f>
        <v>1547396.0500000005</v>
      </c>
      <c r="M119" s="38">
        <f>SUM(M107:M118)</f>
        <v>9438517.9000000004</v>
      </c>
      <c r="N119" s="38">
        <f>SUM(N107:N118)</f>
        <v>7821422.4000000013</v>
      </c>
    </row>
    <row r="123" spans="4:15" x14ac:dyDescent="0.35">
      <c r="D123" t="s">
        <v>97</v>
      </c>
    </row>
    <row r="135" spans="4:15" x14ac:dyDescent="0.35">
      <c r="E135" t="s">
        <v>98</v>
      </c>
      <c r="F135" t="s">
        <v>95</v>
      </c>
      <c r="G135" t="s">
        <v>99</v>
      </c>
      <c r="H135" t="s">
        <v>100</v>
      </c>
      <c r="I135" t="s">
        <v>101</v>
      </c>
      <c r="J135" t="s">
        <v>102</v>
      </c>
      <c r="K135" t="s">
        <v>100</v>
      </c>
      <c r="L135" t="s">
        <v>103</v>
      </c>
      <c r="M135" t="s">
        <v>104</v>
      </c>
      <c r="N135" t="s">
        <v>105</v>
      </c>
      <c r="O135" t="s">
        <v>106</v>
      </c>
    </row>
    <row r="136" spans="4:15" ht="15" thickBot="1" x14ac:dyDescent="0.4">
      <c r="D136" s="43">
        <v>1</v>
      </c>
      <c r="E136" s="41" t="s">
        <v>0</v>
      </c>
      <c r="F136" s="41" t="s">
        <v>93</v>
      </c>
      <c r="G136" s="42">
        <v>171652.1</v>
      </c>
      <c r="H136" s="42">
        <v>0</v>
      </c>
      <c r="I136" s="42">
        <v>586706.9</v>
      </c>
      <c r="J136" s="42">
        <v>65078.27</v>
      </c>
      <c r="K136" s="42">
        <v>0</v>
      </c>
      <c r="L136" s="42">
        <v>0</v>
      </c>
      <c r="M136" s="42">
        <v>0</v>
      </c>
      <c r="N136" s="42">
        <v>0</v>
      </c>
      <c r="O136" s="42">
        <v>651785.19999999995</v>
      </c>
    </row>
    <row r="137" spans="4:15" ht="15" thickBot="1" x14ac:dyDescent="0.4">
      <c r="D137" s="43">
        <v>2</v>
      </c>
      <c r="E137" s="41" t="s">
        <v>0</v>
      </c>
      <c r="F137" s="41" t="s">
        <v>92</v>
      </c>
      <c r="G137" s="42">
        <v>1173418.8999999999</v>
      </c>
      <c r="H137" s="42">
        <v>0</v>
      </c>
      <c r="I137" s="42">
        <v>4010745.6</v>
      </c>
      <c r="J137" s="42">
        <v>521241.27</v>
      </c>
      <c r="K137" s="42">
        <v>0</v>
      </c>
      <c r="L137" s="42">
        <v>0</v>
      </c>
      <c r="M137" s="42">
        <v>0</v>
      </c>
      <c r="N137" s="42">
        <v>0</v>
      </c>
      <c r="O137" s="42">
        <v>4531986.9000000004</v>
      </c>
    </row>
    <row r="138" spans="4:15" ht="15" thickBot="1" x14ac:dyDescent="0.4">
      <c r="D138" s="43">
        <v>3</v>
      </c>
      <c r="E138" s="41" t="s">
        <v>0</v>
      </c>
      <c r="F138" s="41" t="s">
        <v>91</v>
      </c>
      <c r="G138" s="42">
        <v>963624.7</v>
      </c>
      <c r="H138" s="42">
        <v>0</v>
      </c>
      <c r="I138" s="42">
        <v>3293669.3</v>
      </c>
      <c r="J138" s="42">
        <v>961076.5</v>
      </c>
      <c r="K138" s="42">
        <v>0</v>
      </c>
      <c r="L138" s="42">
        <v>0</v>
      </c>
      <c r="M138" s="42">
        <v>0</v>
      </c>
      <c r="N138" s="42">
        <v>0</v>
      </c>
      <c r="O138" s="42">
        <v>4254745.8</v>
      </c>
    </row>
    <row r="139" spans="4:15" x14ac:dyDescent="0.35">
      <c r="G139">
        <f>SUM(G136:G138)</f>
        <v>2308695.7000000002</v>
      </c>
      <c r="I139" s="44">
        <f>SUM(I136:I138)</f>
        <v>7891121.7999999998</v>
      </c>
      <c r="J139" s="44">
        <f>SUM(J136:J138)</f>
        <v>1547396.04</v>
      </c>
      <c r="O139" s="44">
        <f>SUM(O136:O138)</f>
        <v>9438517.9000000004</v>
      </c>
    </row>
    <row r="141" spans="4:15" x14ac:dyDescent="0.35">
      <c r="H141" s="52" t="s">
        <v>109</v>
      </c>
      <c r="I141" s="53">
        <f>I136</f>
        <v>586706.9</v>
      </c>
      <c r="J141" s="54"/>
      <c r="K141" s="55">
        <f>I141*12</f>
        <v>7040482.8000000007</v>
      </c>
    </row>
    <row r="143" spans="4:15" x14ac:dyDescent="0.35">
      <c r="H143" s="45" t="s">
        <v>107</v>
      </c>
      <c r="I143" s="46">
        <f>11*I136</f>
        <v>6453775.9000000004</v>
      </c>
      <c r="J143" s="45"/>
      <c r="K143" s="46">
        <f>I137-I145</f>
        <v>467073.22532272851</v>
      </c>
    </row>
    <row r="144" spans="4:15" x14ac:dyDescent="0.35">
      <c r="H144" s="47"/>
      <c r="I144" s="48">
        <f>I137/(I139-I136)</f>
        <v>0.54908512932363696</v>
      </c>
      <c r="J144" s="47"/>
      <c r="K144" s="48"/>
    </row>
    <row r="145" spans="8:11" x14ac:dyDescent="0.35">
      <c r="H145" s="49"/>
      <c r="I145" s="50">
        <f>I144*I143</f>
        <v>3543672.3746772716</v>
      </c>
      <c r="J145" s="49"/>
      <c r="K145" s="51"/>
    </row>
    <row r="147" spans="8:11" x14ac:dyDescent="0.35">
      <c r="H147" s="45" t="s">
        <v>108</v>
      </c>
      <c r="I147" s="46">
        <f>I138/(I139-I136)</f>
        <v>0.45091487067636316</v>
      </c>
      <c r="J147" s="45"/>
      <c r="K147" s="46">
        <f>I138-I148</f>
        <v>383565.77467727056</v>
      </c>
    </row>
    <row r="148" spans="8:11" x14ac:dyDescent="0.35">
      <c r="H148" s="49"/>
      <c r="I148" s="50">
        <f>I147*I143</f>
        <v>2910103.5253227293</v>
      </c>
      <c r="J148" s="49"/>
      <c r="K148" s="51"/>
    </row>
    <row r="151" spans="8:11" x14ac:dyDescent="0.35">
      <c r="I151">
        <f>I148+I145+I141</f>
        <v>7040482.8000000007</v>
      </c>
      <c r="K151">
        <f>K147+K143+K141</f>
        <v>7891121.7999999998</v>
      </c>
    </row>
    <row r="152" spans="8:11" x14ac:dyDescent="0.35">
      <c r="I152">
        <f>I136*12</f>
        <v>7040482.8000000007</v>
      </c>
    </row>
    <row r="155" spans="8:11" x14ac:dyDescent="0.35">
      <c r="I155">
        <v>171652.12</v>
      </c>
    </row>
    <row r="156" spans="8:11" x14ac:dyDescent="0.35">
      <c r="I156">
        <f>I136</f>
        <v>586706.9</v>
      </c>
    </row>
    <row r="157" spans="8:11" x14ac:dyDescent="0.35">
      <c r="I157">
        <f>I156/I155</f>
        <v>3.4179997310840089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8280-A3F7-4BBA-BD89-530B0FA4481C}">
  <dimension ref="C4:G69"/>
  <sheetViews>
    <sheetView topLeftCell="A27" workbookViewId="0">
      <selection activeCell="I21" sqref="I21"/>
    </sheetView>
  </sheetViews>
  <sheetFormatPr defaultRowHeight="14.5" x14ac:dyDescent="0.35"/>
  <cols>
    <col min="4" max="4" width="12.08984375" style="25" bestFit="1" customWidth="1"/>
    <col min="5" max="5" width="10.6328125" style="25" bestFit="1" customWidth="1"/>
    <col min="6" max="6" width="13.36328125" bestFit="1" customWidth="1"/>
    <col min="7" max="7" width="12.36328125" bestFit="1" customWidth="1"/>
  </cols>
  <sheetData>
    <row r="4" spans="3:5" ht="15.5" x14ac:dyDescent="0.35">
      <c r="C4" s="18" t="s">
        <v>12</v>
      </c>
    </row>
    <row r="5" spans="3:5" x14ac:dyDescent="0.35">
      <c r="C5" s="19" t="s">
        <v>13</v>
      </c>
    </row>
    <row r="6" spans="3:5" x14ac:dyDescent="0.35">
      <c r="C6" s="19" t="s">
        <v>14</v>
      </c>
    </row>
    <row r="9" spans="3:5" ht="24" x14ac:dyDescent="0.35">
      <c r="C9" s="20" t="s">
        <v>15</v>
      </c>
      <c r="D9" s="26" t="s">
        <v>16</v>
      </c>
      <c r="E9" s="26" t="s">
        <v>17</v>
      </c>
    </row>
    <row r="10" spans="3:5" x14ac:dyDescent="0.35">
      <c r="C10" s="21" t="s">
        <v>18</v>
      </c>
      <c r="D10" s="27">
        <v>855321.1</v>
      </c>
      <c r="E10" s="27">
        <v>329554.90000000002</v>
      </c>
    </row>
    <row r="11" spans="3:5" x14ac:dyDescent="0.35">
      <c r="C11" s="21" t="s">
        <v>19</v>
      </c>
      <c r="D11" s="27">
        <v>835955.7</v>
      </c>
      <c r="E11" s="27">
        <v>328978.2</v>
      </c>
    </row>
    <row r="12" spans="3:5" x14ac:dyDescent="0.35">
      <c r="C12" s="21" t="s">
        <v>20</v>
      </c>
      <c r="D12" s="27">
        <v>912448.2</v>
      </c>
      <c r="E12" s="27">
        <v>69270.8</v>
      </c>
    </row>
    <row r="13" spans="3:5" x14ac:dyDescent="0.35">
      <c r="C13" s="21" t="s">
        <v>21</v>
      </c>
      <c r="D13" s="27">
        <v>926948.7</v>
      </c>
      <c r="E13" s="27">
        <v>214232.2</v>
      </c>
    </row>
    <row r="14" spans="3:5" x14ac:dyDescent="0.35">
      <c r="C14" s="21" t="s">
        <v>22</v>
      </c>
      <c r="D14" s="27">
        <v>902100.9</v>
      </c>
      <c r="E14" s="27">
        <v>234298.8</v>
      </c>
    </row>
    <row r="15" spans="3:5" x14ac:dyDescent="0.35">
      <c r="C15" s="21" t="s">
        <v>23</v>
      </c>
      <c r="D15" s="27">
        <v>1016027.2</v>
      </c>
      <c r="E15" s="27">
        <v>215427</v>
      </c>
    </row>
    <row r="16" spans="3:5" x14ac:dyDescent="0.35">
      <c r="C16" s="21" t="s">
        <v>24</v>
      </c>
      <c r="D16" s="27">
        <v>890782.9</v>
      </c>
      <c r="E16" s="27">
        <v>286371</v>
      </c>
    </row>
    <row r="17" spans="3:7" x14ac:dyDescent="0.35">
      <c r="C17" s="21" t="s">
        <v>25</v>
      </c>
      <c r="D17" s="27">
        <v>855815.1</v>
      </c>
      <c r="E17" s="27">
        <v>311303.5</v>
      </c>
    </row>
    <row r="18" spans="3:7" x14ac:dyDescent="0.35">
      <c r="C18" s="22" t="s">
        <v>26</v>
      </c>
      <c r="D18" s="28">
        <v>895640.6</v>
      </c>
      <c r="E18" s="28">
        <v>546785.1</v>
      </c>
    </row>
    <row r="19" spans="3:7" x14ac:dyDescent="0.35">
      <c r="C19" s="22" t="s">
        <v>27</v>
      </c>
      <c r="D19" s="28">
        <v>810208.9</v>
      </c>
      <c r="E19" s="28">
        <v>497063.7</v>
      </c>
    </row>
    <row r="20" spans="3:7" x14ac:dyDescent="0.35">
      <c r="C20" s="22" t="s">
        <v>28</v>
      </c>
      <c r="D20" s="28">
        <v>928996</v>
      </c>
      <c r="E20" s="28">
        <v>473336</v>
      </c>
    </row>
    <row r="21" spans="3:7" x14ac:dyDescent="0.35">
      <c r="C21" s="22" t="s">
        <v>29</v>
      </c>
      <c r="D21" s="28">
        <v>921176.1</v>
      </c>
      <c r="E21" s="28">
        <v>316791</v>
      </c>
    </row>
    <row r="22" spans="3:7" x14ac:dyDescent="0.35">
      <c r="C22" s="22" t="s">
        <v>30</v>
      </c>
      <c r="D22" s="28">
        <v>880787.6</v>
      </c>
      <c r="E22" s="28">
        <v>217587.7</v>
      </c>
    </row>
    <row r="23" spans="3:7" x14ac:dyDescent="0.35">
      <c r="C23" s="22" t="s">
        <v>31</v>
      </c>
      <c r="D23" s="28">
        <v>881612.2</v>
      </c>
      <c r="E23" s="28">
        <v>187246.2</v>
      </c>
    </row>
    <row r="24" spans="3:7" x14ac:dyDescent="0.35">
      <c r="C24" s="22" t="s">
        <v>32</v>
      </c>
      <c r="D24" s="28">
        <v>931933.1</v>
      </c>
      <c r="E24" s="28">
        <v>130621.4</v>
      </c>
    </row>
    <row r="25" spans="3:7" x14ac:dyDescent="0.35">
      <c r="C25" s="22" t="s">
        <v>33</v>
      </c>
      <c r="D25" s="28">
        <v>913467.1</v>
      </c>
      <c r="E25" s="28">
        <v>70169.8</v>
      </c>
    </row>
    <row r="26" spans="3:7" x14ac:dyDescent="0.35">
      <c r="C26" s="22" t="s">
        <v>34</v>
      </c>
      <c r="D26" s="28">
        <v>872429</v>
      </c>
      <c r="E26" s="28">
        <v>204523.1</v>
      </c>
    </row>
    <row r="27" spans="3:7" x14ac:dyDescent="0.35">
      <c r="C27" s="22" t="s">
        <v>35</v>
      </c>
      <c r="D27" s="28">
        <v>917243.4</v>
      </c>
      <c r="E27" s="28">
        <v>69069.399999999994</v>
      </c>
    </row>
    <row r="28" spans="3:7" x14ac:dyDescent="0.35">
      <c r="C28" s="22" t="s">
        <v>36</v>
      </c>
      <c r="D28" s="28">
        <v>787087.5</v>
      </c>
      <c r="E28" s="28">
        <v>101033.3</v>
      </c>
    </row>
    <row r="29" spans="3:7" x14ac:dyDescent="0.35">
      <c r="C29" s="22" t="s">
        <v>37</v>
      </c>
      <c r="D29" s="28">
        <v>724237.9</v>
      </c>
      <c r="E29" s="28">
        <v>142355.4</v>
      </c>
      <c r="F29" s="25">
        <f>SUM(D18:D29)</f>
        <v>10464819.4</v>
      </c>
      <c r="G29" s="25">
        <f>SUM(E18:E29)</f>
        <v>2956582.0999999996</v>
      </c>
    </row>
    <row r="30" spans="3:7" x14ac:dyDescent="0.35">
      <c r="C30" s="23" t="s">
        <v>38</v>
      </c>
      <c r="D30" s="29">
        <v>776855.3</v>
      </c>
      <c r="E30" s="29">
        <v>234347.9</v>
      </c>
      <c r="F30" s="25"/>
      <c r="G30" s="25"/>
    </row>
    <row r="31" spans="3:7" x14ac:dyDescent="0.35">
      <c r="C31" s="23" t="s">
        <v>39</v>
      </c>
      <c r="D31" s="29">
        <v>750996.3</v>
      </c>
      <c r="E31" s="29">
        <v>136330</v>
      </c>
      <c r="F31" s="25"/>
      <c r="G31" s="25"/>
    </row>
    <row r="32" spans="3:7" x14ac:dyDescent="0.35">
      <c r="C32" s="23" t="s">
        <v>40</v>
      </c>
      <c r="D32" s="29">
        <v>592565</v>
      </c>
      <c r="E32" s="29">
        <v>84105.9</v>
      </c>
      <c r="F32" s="25"/>
      <c r="G32" s="25"/>
    </row>
    <row r="33" spans="3:7" x14ac:dyDescent="0.35">
      <c r="C33" s="23" t="s">
        <v>41</v>
      </c>
      <c r="D33" s="29">
        <v>458387.3</v>
      </c>
      <c r="E33" s="29">
        <v>56844.1</v>
      </c>
      <c r="F33" s="25"/>
      <c r="G33" s="25"/>
    </row>
    <row r="34" spans="3:7" x14ac:dyDescent="0.35">
      <c r="C34" s="23" t="s">
        <v>42</v>
      </c>
      <c r="D34" s="29">
        <v>464998.3</v>
      </c>
      <c r="E34" s="29">
        <v>41388.5</v>
      </c>
      <c r="F34" s="25"/>
      <c r="G34" s="25"/>
    </row>
    <row r="35" spans="3:7" x14ac:dyDescent="0.35">
      <c r="C35" s="23" t="s">
        <v>43</v>
      </c>
      <c r="D35" s="29">
        <v>466122.3</v>
      </c>
      <c r="E35" s="29">
        <v>37157.300000000003</v>
      </c>
      <c r="F35" s="25"/>
      <c r="G35" s="25"/>
    </row>
    <row r="36" spans="3:7" x14ac:dyDescent="0.35">
      <c r="C36" s="23" t="s">
        <v>44</v>
      </c>
      <c r="D36" s="29">
        <v>471302.3</v>
      </c>
      <c r="E36" s="29">
        <v>37566.800000000003</v>
      </c>
      <c r="F36" s="25"/>
      <c r="G36" s="25"/>
    </row>
    <row r="37" spans="3:7" x14ac:dyDescent="0.35">
      <c r="C37" s="23" t="s">
        <v>45</v>
      </c>
      <c r="D37" s="29">
        <v>472333</v>
      </c>
      <c r="E37" s="29">
        <v>34420.699999999997</v>
      </c>
      <c r="F37" s="25"/>
      <c r="G37" s="25"/>
    </row>
    <row r="38" spans="3:7" x14ac:dyDescent="0.35">
      <c r="C38" s="23" t="s">
        <v>46</v>
      </c>
      <c r="D38" s="29">
        <v>471312.6</v>
      </c>
      <c r="E38" s="29">
        <v>9462.5</v>
      </c>
      <c r="F38" s="25"/>
      <c r="G38" s="25"/>
    </row>
    <row r="39" spans="3:7" x14ac:dyDescent="0.35">
      <c r="C39" s="23" t="s">
        <v>47</v>
      </c>
      <c r="D39" s="29">
        <v>497763.4</v>
      </c>
      <c r="E39" s="29">
        <v>1037.5</v>
      </c>
      <c r="F39" s="25"/>
      <c r="G39" s="25"/>
    </row>
    <row r="40" spans="3:7" x14ac:dyDescent="0.35">
      <c r="C40" s="23" t="s">
        <v>48</v>
      </c>
      <c r="D40" s="29">
        <v>440876.4</v>
      </c>
      <c r="E40" s="29">
        <v>84060</v>
      </c>
      <c r="F40" s="25"/>
      <c r="G40" s="25"/>
    </row>
    <row r="41" spans="3:7" x14ac:dyDescent="0.35">
      <c r="C41" s="23" t="s">
        <v>49</v>
      </c>
      <c r="D41" s="29">
        <v>443951.7</v>
      </c>
      <c r="E41" s="29">
        <v>94565</v>
      </c>
      <c r="F41" s="25">
        <f>SUM(D30:D41)</f>
        <v>6307463.8999999994</v>
      </c>
      <c r="G41" s="25">
        <f>SUM(E30:E41)</f>
        <v>851286.20000000007</v>
      </c>
    </row>
    <row r="42" spans="3:7" x14ac:dyDescent="0.35">
      <c r="C42" s="24" t="s">
        <v>50</v>
      </c>
      <c r="D42" s="30">
        <v>451839.6</v>
      </c>
      <c r="E42" s="30">
        <v>108723.3</v>
      </c>
      <c r="F42" s="25"/>
      <c r="G42" s="25"/>
    </row>
    <row r="43" spans="3:7" x14ac:dyDescent="0.35">
      <c r="C43" s="24" t="s">
        <v>51</v>
      </c>
      <c r="D43" s="30">
        <v>404817.6</v>
      </c>
      <c r="E43" s="30">
        <v>114145.7</v>
      </c>
      <c r="F43" s="25"/>
      <c r="G43" s="25"/>
    </row>
    <row r="44" spans="3:7" x14ac:dyDescent="0.35">
      <c r="C44" s="24" t="s">
        <v>52</v>
      </c>
      <c r="D44" s="30">
        <v>449506.6</v>
      </c>
      <c r="E44" s="30">
        <v>141192.29999999999</v>
      </c>
      <c r="F44" s="25"/>
      <c r="G44" s="25"/>
    </row>
    <row r="45" spans="3:7" x14ac:dyDescent="0.35">
      <c r="C45" s="24" t="s">
        <v>53</v>
      </c>
      <c r="D45" s="30">
        <v>434359.9</v>
      </c>
      <c r="E45" s="30">
        <v>133497.1</v>
      </c>
      <c r="F45" s="25"/>
      <c r="G45" s="25"/>
    </row>
    <row r="46" spans="3:7" x14ac:dyDescent="0.35">
      <c r="C46" s="24" t="s">
        <v>54</v>
      </c>
      <c r="D46" s="30">
        <v>834500.7</v>
      </c>
      <c r="E46" s="30">
        <v>46147.9</v>
      </c>
      <c r="F46" s="25"/>
      <c r="G46" s="25"/>
    </row>
    <row r="47" spans="3:7" x14ac:dyDescent="0.35">
      <c r="C47" s="24" t="s">
        <v>55</v>
      </c>
      <c r="D47" s="30">
        <v>544935.4</v>
      </c>
      <c r="E47" s="30">
        <v>26175.599999999999</v>
      </c>
      <c r="F47" s="25"/>
      <c r="G47" s="25"/>
    </row>
    <row r="48" spans="3:7" x14ac:dyDescent="0.35">
      <c r="C48" s="24" t="s">
        <v>56</v>
      </c>
      <c r="D48" s="30">
        <v>482153.5</v>
      </c>
      <c r="E48" s="30">
        <v>6222.1</v>
      </c>
      <c r="F48" s="25"/>
      <c r="G48" s="25"/>
    </row>
    <row r="49" spans="3:7" x14ac:dyDescent="0.35">
      <c r="C49" s="24" t="s">
        <v>57</v>
      </c>
      <c r="D49" s="30">
        <v>534741.1</v>
      </c>
      <c r="E49" s="30">
        <v>371</v>
      </c>
      <c r="F49" s="25"/>
      <c r="G49" s="25"/>
    </row>
    <row r="50" spans="3:7" x14ac:dyDescent="0.35">
      <c r="C50" s="24" t="s">
        <v>58</v>
      </c>
      <c r="D50" s="30">
        <v>995685.4</v>
      </c>
      <c r="E50" s="30">
        <v>7531</v>
      </c>
      <c r="F50" s="25"/>
      <c r="G50" s="25"/>
    </row>
    <row r="51" spans="3:7" x14ac:dyDescent="0.35">
      <c r="C51" s="24" t="s">
        <v>59</v>
      </c>
      <c r="D51" s="30">
        <v>678284.6</v>
      </c>
      <c r="E51" s="30">
        <v>8293.1</v>
      </c>
      <c r="F51" s="25"/>
      <c r="G51" s="25"/>
    </row>
    <row r="52" spans="3:7" x14ac:dyDescent="0.35">
      <c r="C52" s="24" t="s">
        <v>60</v>
      </c>
      <c r="D52" s="30">
        <v>532156.9</v>
      </c>
      <c r="E52" s="30">
        <v>10141.5</v>
      </c>
      <c r="F52" s="25"/>
      <c r="G52" s="25"/>
    </row>
    <row r="53" spans="3:7" x14ac:dyDescent="0.35">
      <c r="C53" s="24" t="s">
        <v>61</v>
      </c>
      <c r="D53" s="30">
        <v>558101.1</v>
      </c>
      <c r="E53" s="30">
        <v>231879.2</v>
      </c>
      <c r="F53" s="25">
        <f>SUM(D42:D53)</f>
        <v>6901082.3999999994</v>
      </c>
      <c r="G53" s="25">
        <f>SUM(E42:E53)</f>
        <v>834319.8</v>
      </c>
    </row>
    <row r="54" spans="3:7" x14ac:dyDescent="0.35">
      <c r="C54" s="21" t="s">
        <v>62</v>
      </c>
      <c r="D54" s="27">
        <v>581564.69999999995</v>
      </c>
      <c r="E54" s="27">
        <v>126421.8</v>
      </c>
      <c r="F54" s="25"/>
      <c r="G54" s="25"/>
    </row>
    <row r="55" spans="3:7" x14ac:dyDescent="0.35">
      <c r="C55" s="21" t="s">
        <v>63</v>
      </c>
      <c r="D55" s="27">
        <v>542528.80000000005</v>
      </c>
      <c r="E55" s="27">
        <v>298089.5</v>
      </c>
    </row>
    <row r="56" spans="3:7" x14ac:dyDescent="0.35">
      <c r="C56" s="21" t="s">
        <v>64</v>
      </c>
      <c r="D56" s="27">
        <v>630899.80000000005</v>
      </c>
      <c r="E56" s="27">
        <v>191712.7</v>
      </c>
    </row>
    <row r="57" spans="3:7" x14ac:dyDescent="0.35">
      <c r="C57" s="21" t="s">
        <v>65</v>
      </c>
      <c r="D57" s="27">
        <v>651339.9</v>
      </c>
      <c r="E57" s="27">
        <v>176191</v>
      </c>
    </row>
    <row r="58" spans="3:7" x14ac:dyDescent="0.35">
      <c r="C58" s="21" t="s">
        <v>66</v>
      </c>
      <c r="D58" s="27">
        <v>1278110.8999999999</v>
      </c>
      <c r="E58" s="27">
        <v>122674.4</v>
      </c>
    </row>
    <row r="59" spans="3:7" x14ac:dyDescent="0.35">
      <c r="C59" s="21" t="s">
        <v>67</v>
      </c>
      <c r="D59" s="27">
        <v>798275.8</v>
      </c>
      <c r="E59" s="27">
        <v>70599</v>
      </c>
    </row>
    <row r="60" spans="3:7" x14ac:dyDescent="0.35">
      <c r="C60" s="21" t="s">
        <v>68</v>
      </c>
      <c r="D60" s="27">
        <v>695608.6</v>
      </c>
      <c r="E60" s="27">
        <v>66973.3</v>
      </c>
    </row>
    <row r="61" spans="3:7" x14ac:dyDescent="0.35">
      <c r="C61" s="21" t="s">
        <v>69</v>
      </c>
      <c r="D61" s="27">
        <v>736241.3</v>
      </c>
      <c r="E61" s="27">
        <v>57715.199999999997</v>
      </c>
    </row>
    <row r="62" spans="3:7" x14ac:dyDescent="0.35">
      <c r="C62" s="21" t="s">
        <v>70</v>
      </c>
      <c r="D62" s="27">
        <v>1336296.3999999999</v>
      </c>
      <c r="E62" s="27">
        <v>45198.8</v>
      </c>
    </row>
    <row r="63" spans="3:7" x14ac:dyDescent="0.35">
      <c r="C63" s="21" t="s">
        <v>71</v>
      </c>
      <c r="D63" s="27">
        <v>792168</v>
      </c>
      <c r="E63" s="27">
        <v>118806.9</v>
      </c>
    </row>
    <row r="64" spans="3:7" x14ac:dyDescent="0.35">
      <c r="C64" s="21" t="s">
        <v>72</v>
      </c>
      <c r="D64" s="27">
        <v>588228.19999999995</v>
      </c>
      <c r="E64" s="27">
        <v>235342.1</v>
      </c>
    </row>
    <row r="65" spans="3:5" x14ac:dyDescent="0.35">
      <c r="C65" s="21" t="s">
        <v>73</v>
      </c>
      <c r="D65" s="27">
        <v>595611.1</v>
      </c>
      <c r="E65" s="27">
        <v>357820</v>
      </c>
    </row>
    <row r="66" spans="3:5" x14ac:dyDescent="0.35">
      <c r="C66" s="21" t="s">
        <v>74</v>
      </c>
      <c r="D66" s="27">
        <v>598493.80000000005</v>
      </c>
      <c r="E66" s="27">
        <v>379797.1</v>
      </c>
    </row>
    <row r="67" spans="3:5" x14ac:dyDescent="0.35">
      <c r="C67" s="21" t="s">
        <v>75</v>
      </c>
      <c r="D67" s="27">
        <v>539035.4</v>
      </c>
      <c r="E67" s="27">
        <v>347400.8</v>
      </c>
    </row>
    <row r="68" spans="3:5" x14ac:dyDescent="0.35">
      <c r="C68" s="21" t="s">
        <v>76</v>
      </c>
      <c r="D68" s="27">
        <v>610055</v>
      </c>
      <c r="E68" s="27">
        <v>379081.5</v>
      </c>
    </row>
    <row r="69" spans="3:5" x14ac:dyDescent="0.35">
      <c r="C69" s="21" t="s">
        <v>77</v>
      </c>
      <c r="D69" s="27">
        <v>575722.4</v>
      </c>
      <c r="E69" s="27">
        <v>252369.7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2085-0A07-4171-A84B-7382F6CA131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EPA_PM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Rode</dc:creator>
  <cp:lastModifiedBy>Rode, Paul</cp:lastModifiedBy>
  <dcterms:created xsi:type="dcterms:W3CDTF">2023-08-12T13:39:03Z</dcterms:created>
  <dcterms:modified xsi:type="dcterms:W3CDTF">2023-09-08T22:40:25Z</dcterms:modified>
</cp:coreProperties>
</file>