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\OneDrive - Tishman Speyer\Documents\R\NCZ_Interventions\data\"/>
    </mc:Choice>
  </mc:AlternateContent>
  <xr:revisionPtr revIDLastSave="0" documentId="13_ncr:1_{35015F2C-5694-4A86-B3A9-A4D61B86BB1A}" xr6:coauthVersionLast="47" xr6:coauthVersionMax="47" xr10:uidLastSave="{00000000-0000-0000-0000-000000000000}"/>
  <bookViews>
    <workbookView xWindow="-110" yWindow="-110" windowWidth="22780" windowHeight="14660" xr2:uid="{5E605C51-9C84-4C57-AB33-34EB38F96990}"/>
  </bookViews>
  <sheets>
    <sheet name="R" sheetId="1" r:id="rId1"/>
    <sheet name="EPA_P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1" i="1" l="1"/>
  <c r="H178" i="1"/>
  <c r="G181" i="1"/>
  <c r="G171" i="1"/>
  <c r="F178" i="1"/>
  <c r="I157" i="1"/>
  <c r="I156" i="1"/>
  <c r="I152" i="1"/>
  <c r="I141" i="1"/>
  <c r="K141" i="1" s="1"/>
  <c r="I143" i="1"/>
  <c r="O139" i="1"/>
  <c r="J139" i="1"/>
  <c r="I139" i="1"/>
  <c r="I147" i="1" s="1"/>
  <c r="G139" i="1"/>
  <c r="N104" i="1"/>
  <c r="N119" i="1"/>
  <c r="M119" i="1"/>
  <c r="H119" i="1"/>
  <c r="G119" i="1"/>
  <c r="G73" i="1"/>
  <c r="G104" i="1"/>
  <c r="H73" i="1"/>
  <c r="H87" i="1"/>
  <c r="H104" i="1"/>
  <c r="M104" i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1" i="1"/>
  <c r="O61" i="1" s="1"/>
  <c r="G57" i="1"/>
  <c r="H57" i="1"/>
  <c r="O38" i="1"/>
  <c r="N38" i="1"/>
  <c r="O26" i="1"/>
  <c r="N26" i="1"/>
  <c r="O14" i="1"/>
  <c r="N14" i="1"/>
  <c r="G29" i="2"/>
  <c r="F29" i="2"/>
  <c r="G41" i="2"/>
  <c r="F41" i="2"/>
  <c r="G53" i="2"/>
  <c r="F53" i="2"/>
  <c r="I144" i="1" l="1"/>
  <c r="I145" i="1" s="1"/>
  <c r="K143" i="1" s="1"/>
  <c r="I148" i="1"/>
  <c r="O40" i="1"/>
  <c r="N40" i="1"/>
  <c r="I151" i="1" l="1"/>
  <c r="K147" i="1"/>
  <c r="K151" i="1" s="1"/>
</calcChain>
</file>

<file path=xl/sharedStrings.xml><?xml version="1.0" encoding="utf-8"?>
<sst xmlns="http://schemas.openxmlformats.org/spreadsheetml/2006/main" count="516" uniqueCount="115">
  <si>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</si>
  <si>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</si>
  <si>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</si>
  <si>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</si>
  <si>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</si>
  <si>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</si>
  <si>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</si>
  <si>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</si>
  <si>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</si>
  <si>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</si>
  <si>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</si>
  <si>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</si>
  <si>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</si>
  <si>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</si>
  <si>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</si>
  <si>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</si>
  <si>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</si>
  <si>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</si>
  <si>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</si>
  <si>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</si>
  <si>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</si>
  <si>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</si>
  <si>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</si>
  <si>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</si>
  <si>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</si>
  <si>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</si>
  <si>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</si>
  <si>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</si>
  <si>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</si>
  <si>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</si>
  <si>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</si>
  <si>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</si>
  <si>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</si>
  <si>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</si>
  <si>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</si>
  <si>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</si>
  <si>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</si>
  <si>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</si>
  <si>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</si>
  <si>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</si>
  <si>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</si>
  <si>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</si>
  <si>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</si>
  <si>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</si>
  <si>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</si>
  <si>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</si>
  <si>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</si>
  <si>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</si>
  <si>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</si>
  <si>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</si>
  <si>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</si>
  <si>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</si>
  <si>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</si>
  <si>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</si>
  <si>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</si>
  <si>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</si>
  <si>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</si>
  <si>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</si>
  <si>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</si>
  <si>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</si>
  <si>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</si>
  <si>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</si>
  <si>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</si>
  <si>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</si>
  <si>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</si>
  <si>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</si>
  <si>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</si>
  <si>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</si>
  <si>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</si>
  <si>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</si>
  <si>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</si>
  <si>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</si>
  <si>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</si>
  <si>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</si>
  <si>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</si>
  <si>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</si>
  <si>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</si>
  <si>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</si>
  <si>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</si>
  <si>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</si>
  <si>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</si>
  <si>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</si>
  <si>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</si>
  <si>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</si>
  <si>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</si>
  <si>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</si>
  <si>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</si>
  <si>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</si>
  <si>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</si>
  <si>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</si>
  <si>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</si>
  <si>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</si>
  <si>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</si>
  <si>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</si>
  <si>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</si>
  <si>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</si>
  <si>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</si>
  <si>
    <t xml:space="preserve">Need to get to this configuration after seperating into base cooling and heating end useses. </t>
  </si>
  <si>
    <t>Building</t>
  </si>
  <si>
    <t>Elect_kWh</t>
  </si>
  <si>
    <t>Steam</t>
  </si>
  <si>
    <t>Elect</t>
  </si>
  <si>
    <t>Ngas</t>
  </si>
  <si>
    <t>Oil2</t>
  </si>
  <si>
    <t>Oil4</t>
  </si>
  <si>
    <t>Diesel</t>
  </si>
  <si>
    <t>Total</t>
  </si>
  <si>
    <t>Cooling</t>
  </si>
  <si>
    <t>Heating</t>
  </si>
  <si>
    <t>Base</t>
  </si>
  <si>
    <t>Steam Base Loads</t>
  </si>
  <si>
    <t>Oil 2 Base Loads</t>
  </si>
  <si>
    <t>Diesel Base Loads</t>
  </si>
  <si>
    <t>Nat.Gas Base Loads</t>
  </si>
  <si>
    <t>Electric Base 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</si>
</sst>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1" applyNumberFormat="1" applyFont="1" applyFill="1"/>
    <xf numFmtId="1" fontId="0" fillId="0" borderId="0" xfId="0" applyNumberFormat="1"/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0" fillId="1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0" borderId="8" xfId="0" applyFill="1" applyBorder="1"/>
    <xf numFmtId="0" fontId="0" fillId="0" borderId="8" xfId="0" applyBorder="1"/>
    <xf numFmtId="0" fontId="0" fillId="0" borderId="9" xfId="0" applyBorder="1"/>
    <xf numFmtId="0" fontId="0" fillId="10" borderId="10" xfId="0" applyFill="1" applyBorder="1"/>
    <xf numFmtId="0" fontId="0" fillId="0" borderId="10" xfId="0" applyBorder="1"/>
    <xf numFmtId="0" fontId="0" fillId="0" borderId="11" xfId="0" applyBorder="1"/>
    <xf numFmtId="43" fontId="0" fillId="0" borderId="0" xfId="1" applyFont="1"/>
    <xf numFmtId="0" fontId="11" fillId="3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43" fontId="10" fillId="2" borderId="0" xfId="1" applyFont="1" applyFill="1" applyBorder="1" applyAlignment="1">
      <alignment horizontal="right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123</xdr:row>
      <xdr:rowOff>0</xdr:rowOff>
    </xdr:from>
    <xdr:to>
      <xdr:col>14</xdr:col>
      <xdr:colOff>493889</xdr:colOff>
      <xdr:row>133</xdr:row>
      <xdr:rowOff>68585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238E1-28C7-CABB-18C0-06E41CCD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333" y="26105556"/>
          <a:ext cx="9546167" cy="1903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C1:Y181"/>
  <sheetViews>
    <sheetView tabSelected="1" topLeftCell="D151" zoomScale="90" zoomScaleNormal="90" workbookViewId="0">
      <selection activeCell="H182" sqref="H182"/>
    </sheetView>
  </sheetViews>
  <sheetFormatPr defaultRowHeight="14.5" x14ac:dyDescent="0.35"/>
  <cols>
    <col min="4" max="4" width="9.08984375" bestFit="1" customWidth="1"/>
    <col min="5" max="5" width="10.1796875" bestFit="1" customWidth="1"/>
    <col min="6" max="6" width="12.7265625" bestFit="1" customWidth="1"/>
    <col min="7" max="7" width="13.81640625" bestFit="1" customWidth="1"/>
    <col min="8" max="8" width="14.36328125" customWidth="1"/>
    <col min="9" max="9" width="10.6328125" bestFit="1" customWidth="1"/>
    <col min="10" max="10" width="10" bestFit="1" customWidth="1"/>
    <col min="11" max="12" width="8.81640625" bestFit="1" customWidth="1"/>
    <col min="13" max="13" width="13.81640625" bestFit="1" customWidth="1"/>
    <col min="14" max="14" width="17.36328125" customWidth="1"/>
    <col min="15" max="15" width="21.7265625" customWidth="1"/>
  </cols>
  <sheetData>
    <row r="1" spans="4:15" x14ac:dyDescent="0.35">
      <c r="D1" s="17" t="s">
        <v>11</v>
      </c>
    </row>
    <row r="2" spans="4:15" ht="15.5" x14ac:dyDescent="0.3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7.5" x14ac:dyDescent="0.3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7.5" x14ac:dyDescent="0.3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7.5" x14ac:dyDescent="0.3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7.5" x14ac:dyDescent="0.3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7.5" x14ac:dyDescent="0.3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7.5" x14ac:dyDescent="0.3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7.5" x14ac:dyDescent="0.3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7.5" x14ac:dyDescent="0.3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7.5" x14ac:dyDescent="0.3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7.5" x14ac:dyDescent="0.3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7.5" x14ac:dyDescent="0.3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7.5" x14ac:dyDescent="0.3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7.5" x14ac:dyDescent="0.3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7.5" x14ac:dyDescent="0.3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7.5" x14ac:dyDescent="0.3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7.5" x14ac:dyDescent="0.3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7.5" x14ac:dyDescent="0.3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7.5" x14ac:dyDescent="0.3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7.5" x14ac:dyDescent="0.3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7.5" x14ac:dyDescent="0.3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7.5" x14ac:dyDescent="0.3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7.5" x14ac:dyDescent="0.3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7.5" x14ac:dyDescent="0.3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7.5" x14ac:dyDescent="0.3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7.5" x14ac:dyDescent="0.3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7.5" x14ac:dyDescent="0.3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7.5" x14ac:dyDescent="0.3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7.5" x14ac:dyDescent="0.3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7.5" x14ac:dyDescent="0.3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7.5" x14ac:dyDescent="0.3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7.5" x14ac:dyDescent="0.3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7.5" x14ac:dyDescent="0.3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7.5" x14ac:dyDescent="0.3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7.5" x14ac:dyDescent="0.3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7.5" x14ac:dyDescent="0.3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7.5" x14ac:dyDescent="0.3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3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35">
      <c r="N41" s="31"/>
      <c r="O41" s="31"/>
    </row>
    <row r="42" spans="4:15" x14ac:dyDescent="0.35">
      <c r="D42" s="17" t="s">
        <v>78</v>
      </c>
    </row>
    <row r="43" spans="4:15" ht="15.5" x14ac:dyDescent="0.3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7.5" x14ac:dyDescent="0.3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7.5" x14ac:dyDescent="0.3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7.5" x14ac:dyDescent="0.3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7.5" x14ac:dyDescent="0.3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7.5" x14ac:dyDescent="0.3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7.5" x14ac:dyDescent="0.3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7.5" x14ac:dyDescent="0.3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7.5" x14ac:dyDescent="0.3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7.5" x14ac:dyDescent="0.3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7.5" x14ac:dyDescent="0.3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7.5" x14ac:dyDescent="0.3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7.5" x14ac:dyDescent="0.3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35">
      <c r="G57" s="32">
        <f>SUM(G44:G56)</f>
        <v>7891121.8899999987</v>
      </c>
      <c r="H57" s="32">
        <f>SUM(H44:H56)</f>
        <v>1547396.08</v>
      </c>
    </row>
    <row r="58" spans="4:15" x14ac:dyDescent="0.35">
      <c r="G58" s="25"/>
      <c r="H58" s="25"/>
    </row>
    <row r="59" spans="4:15" x14ac:dyDescent="0.35">
      <c r="D59" s="17" t="s">
        <v>87</v>
      </c>
    </row>
    <row r="60" spans="4:15" ht="15.5" x14ac:dyDescent="0.3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7.5" x14ac:dyDescent="0.3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7.5" x14ac:dyDescent="0.3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7.5" x14ac:dyDescent="0.3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7.5" x14ac:dyDescent="0.3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7.5" x14ac:dyDescent="0.3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7.5" x14ac:dyDescent="0.3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7.5" x14ac:dyDescent="0.3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7.5" x14ac:dyDescent="0.3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7.5" x14ac:dyDescent="0.3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7.5" x14ac:dyDescent="0.3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7.5" x14ac:dyDescent="0.3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7.5" x14ac:dyDescent="0.3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35">
      <c r="G73" s="38">
        <f>SUM(G61:G72)</f>
        <v>7891121.8899999987</v>
      </c>
      <c r="H73" s="36">
        <f>SUM(H61:H72)</f>
        <v>1547396.08</v>
      </c>
    </row>
    <row r="75" spans="3:15" x14ac:dyDescent="0.35">
      <c r="C75" s="37"/>
      <c r="D75" s="17" t="s">
        <v>89</v>
      </c>
    </row>
    <row r="76" spans="3:15" ht="15.5" x14ac:dyDescent="0.3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7.5" x14ac:dyDescent="0.3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7.5" x14ac:dyDescent="0.3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7.5" x14ac:dyDescent="0.3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7.5" x14ac:dyDescent="0.3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7.5" x14ac:dyDescent="0.3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7.5" x14ac:dyDescent="0.3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7.5" x14ac:dyDescent="0.3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7.5" x14ac:dyDescent="0.3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7.5" x14ac:dyDescent="0.3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7.5" x14ac:dyDescent="0.3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35">
      <c r="H87" s="31">
        <f>SUM(H77:H86)</f>
        <v>1001597.4800000001</v>
      </c>
    </row>
    <row r="90" spans="4:15" x14ac:dyDescent="0.35">
      <c r="D90" s="17" t="s">
        <v>94</v>
      </c>
    </row>
    <row r="91" spans="4:15" ht="15.5" x14ac:dyDescent="0.3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35">
      <c r="D92">
        <v>217</v>
      </c>
      <c r="E92" t="s">
        <v>0</v>
      </c>
      <c r="F92">
        <v>1</v>
      </c>
      <c r="G92" s="40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35">
      <c r="D93">
        <v>218</v>
      </c>
      <c r="E93" t="s">
        <v>0</v>
      </c>
      <c r="F93">
        <v>2</v>
      </c>
      <c r="G93" s="40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35">
      <c r="D94">
        <v>219</v>
      </c>
      <c r="E94" t="s">
        <v>0</v>
      </c>
      <c r="F94">
        <v>3</v>
      </c>
      <c r="G94" s="40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35">
      <c r="D95">
        <v>220</v>
      </c>
      <c r="E95" t="s">
        <v>0</v>
      </c>
      <c r="F95">
        <v>4</v>
      </c>
      <c r="G95" s="40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35">
      <c r="D96">
        <v>221</v>
      </c>
      <c r="E96" t="s">
        <v>0</v>
      </c>
      <c r="F96">
        <v>5</v>
      </c>
      <c r="G96" s="40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35">
      <c r="D97">
        <v>222</v>
      </c>
      <c r="E97" t="s">
        <v>0</v>
      </c>
      <c r="F97">
        <v>6</v>
      </c>
      <c r="G97" s="40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35">
      <c r="D98">
        <v>223</v>
      </c>
      <c r="E98" t="s">
        <v>0</v>
      </c>
      <c r="F98">
        <v>7</v>
      </c>
      <c r="G98" s="40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35">
      <c r="D99">
        <v>224</v>
      </c>
      <c r="E99" t="s">
        <v>0</v>
      </c>
      <c r="F99">
        <v>8</v>
      </c>
      <c r="G99" s="40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35">
      <c r="D100">
        <v>225</v>
      </c>
      <c r="E100" t="s">
        <v>0</v>
      </c>
      <c r="F100">
        <v>9</v>
      </c>
      <c r="G100" s="4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35">
      <c r="D101">
        <v>226</v>
      </c>
      <c r="E101" t="s">
        <v>0</v>
      </c>
      <c r="F101">
        <v>10</v>
      </c>
      <c r="G101" s="40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35">
      <c r="D102">
        <v>227</v>
      </c>
      <c r="E102" t="s">
        <v>0</v>
      </c>
      <c r="F102">
        <v>11</v>
      </c>
      <c r="G102" s="40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35">
      <c r="D103">
        <v>228</v>
      </c>
      <c r="E103" t="s">
        <v>0</v>
      </c>
      <c r="F103">
        <v>12</v>
      </c>
      <c r="G103" s="40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35">
      <c r="G104" s="39">
        <f>SUM(G92:G103)</f>
        <v>7891121.8899999987</v>
      </c>
      <c r="H104" s="39">
        <f>SUM(H92:H103)</f>
        <v>1547396.08</v>
      </c>
      <c r="M104" s="39">
        <f>SUM(M92:M103)</f>
        <v>9438517.9299999997</v>
      </c>
      <c r="N104" s="38">
        <f>SUM(N92:N103)</f>
        <v>7821422.4000000013</v>
      </c>
    </row>
    <row r="106" spans="4:15" x14ac:dyDescent="0.35">
      <c r="D106" s="17" t="s">
        <v>96</v>
      </c>
    </row>
    <row r="107" spans="4:15" ht="18" thickBot="1" x14ac:dyDescent="0.4">
      <c r="D107" s="1">
        <v>217</v>
      </c>
      <c r="E107" s="41" t="s">
        <v>0</v>
      </c>
      <c r="F107" s="42">
        <v>1</v>
      </c>
      <c r="G107" s="42">
        <v>708111.8</v>
      </c>
      <c r="H107" s="42">
        <v>296618.77</v>
      </c>
      <c r="I107" s="42">
        <v>0</v>
      </c>
      <c r="J107" s="42">
        <v>0</v>
      </c>
      <c r="K107" s="42">
        <v>0</v>
      </c>
      <c r="L107" s="42">
        <v>0</v>
      </c>
      <c r="M107" s="42">
        <v>1004730.6</v>
      </c>
      <c r="N107" s="42">
        <v>651785.19999999995</v>
      </c>
      <c r="O107" s="41" t="s">
        <v>91</v>
      </c>
    </row>
    <row r="108" spans="4:15" ht="18" thickBot="1" x14ac:dyDescent="0.4">
      <c r="D108" s="1">
        <v>218</v>
      </c>
      <c r="E108" s="41" t="s">
        <v>0</v>
      </c>
      <c r="F108" s="42">
        <v>2</v>
      </c>
      <c r="G108" s="42">
        <v>655340.9</v>
      </c>
      <c r="H108" s="42">
        <v>249179.8</v>
      </c>
      <c r="I108" s="42">
        <v>0</v>
      </c>
      <c r="J108" s="42">
        <v>0</v>
      </c>
      <c r="K108" s="42">
        <v>0</v>
      </c>
      <c r="L108" s="42">
        <v>0</v>
      </c>
      <c r="M108" s="42">
        <v>904520.7</v>
      </c>
      <c r="N108" s="42">
        <v>651785.19999999995</v>
      </c>
      <c r="O108" s="41" t="s">
        <v>91</v>
      </c>
    </row>
    <row r="109" spans="4:15" ht="18" thickBot="1" x14ac:dyDescent="0.4">
      <c r="D109" s="1">
        <v>219</v>
      </c>
      <c r="E109" s="41" t="s">
        <v>0</v>
      </c>
      <c r="F109" s="42">
        <v>3</v>
      </c>
      <c r="G109" s="42">
        <v>657022.5</v>
      </c>
      <c r="H109" s="42">
        <v>232878.07</v>
      </c>
      <c r="I109" s="42">
        <v>0</v>
      </c>
      <c r="J109" s="42">
        <v>0</v>
      </c>
      <c r="K109" s="42">
        <v>0</v>
      </c>
      <c r="L109" s="42">
        <v>0</v>
      </c>
      <c r="M109" s="42">
        <v>889900.6</v>
      </c>
      <c r="N109" s="42">
        <v>651785.19999999995</v>
      </c>
      <c r="O109" s="41" t="s">
        <v>91</v>
      </c>
    </row>
    <row r="110" spans="4:15" ht="18" thickBot="1" x14ac:dyDescent="0.4">
      <c r="D110" s="1">
        <v>220</v>
      </c>
      <c r="E110" s="41" t="s">
        <v>0</v>
      </c>
      <c r="F110" s="42">
        <v>4</v>
      </c>
      <c r="G110" s="42">
        <v>604641.1</v>
      </c>
      <c r="H110" s="42">
        <v>169044.07</v>
      </c>
      <c r="I110" s="42">
        <v>0</v>
      </c>
      <c r="J110" s="42">
        <v>0</v>
      </c>
      <c r="K110" s="42">
        <v>0</v>
      </c>
      <c r="L110" s="42">
        <v>0</v>
      </c>
      <c r="M110" s="42">
        <v>773685.2</v>
      </c>
      <c r="N110" s="42">
        <v>651785.19999999995</v>
      </c>
      <c r="O110" s="41" t="s">
        <v>92</v>
      </c>
    </row>
    <row r="111" spans="4:15" ht="18" thickBot="1" x14ac:dyDescent="0.4">
      <c r="D111" s="1">
        <v>221</v>
      </c>
      <c r="E111" s="41" t="s">
        <v>0</v>
      </c>
      <c r="F111" s="42">
        <v>5</v>
      </c>
      <c r="G111" s="42">
        <v>726762.2</v>
      </c>
      <c r="H111" s="42">
        <v>101708.03</v>
      </c>
      <c r="I111" s="42">
        <v>0</v>
      </c>
      <c r="J111" s="42">
        <v>0</v>
      </c>
      <c r="K111" s="42">
        <v>0</v>
      </c>
      <c r="L111" s="42">
        <v>0</v>
      </c>
      <c r="M111" s="42">
        <v>828470.2</v>
      </c>
      <c r="N111" s="42">
        <v>651785.19999999995</v>
      </c>
      <c r="O111" s="41" t="s">
        <v>92</v>
      </c>
    </row>
    <row r="112" spans="4:15" ht="18" thickBot="1" x14ac:dyDescent="0.4">
      <c r="D112" s="1">
        <v>222</v>
      </c>
      <c r="E112" s="41" t="s">
        <v>0</v>
      </c>
      <c r="F112" s="42">
        <v>6</v>
      </c>
      <c r="G112" s="42">
        <v>630890</v>
      </c>
      <c r="H112" s="42">
        <v>83526.37</v>
      </c>
      <c r="I112" s="42">
        <v>0</v>
      </c>
      <c r="J112" s="42">
        <v>0</v>
      </c>
      <c r="K112" s="42">
        <v>0</v>
      </c>
      <c r="L112" s="42">
        <v>0</v>
      </c>
      <c r="M112" s="42">
        <v>714416.3</v>
      </c>
      <c r="N112" s="42">
        <v>651785.19999999995</v>
      </c>
      <c r="O112" s="41" t="s">
        <v>92</v>
      </c>
    </row>
    <row r="113" spans="4:15" ht="18" thickBot="1" x14ac:dyDescent="0.4">
      <c r="D113" s="1">
        <v>223</v>
      </c>
      <c r="E113" s="41" t="s">
        <v>0</v>
      </c>
      <c r="F113" s="42">
        <v>7</v>
      </c>
      <c r="G113" s="42">
        <v>628463</v>
      </c>
      <c r="H113" s="42">
        <v>58136.77</v>
      </c>
      <c r="I113" s="42">
        <v>0</v>
      </c>
      <c r="J113" s="42">
        <v>0</v>
      </c>
      <c r="K113" s="42">
        <v>0</v>
      </c>
      <c r="L113" s="42">
        <v>0</v>
      </c>
      <c r="M113" s="42">
        <v>686599.7</v>
      </c>
      <c r="N113" s="42">
        <v>651785.19999999995</v>
      </c>
      <c r="O113" s="41" t="s">
        <v>92</v>
      </c>
    </row>
    <row r="114" spans="4:15" ht="18" thickBot="1" x14ac:dyDescent="0.4">
      <c r="D114" s="1">
        <v>224</v>
      </c>
      <c r="E114" s="41" t="s">
        <v>0</v>
      </c>
      <c r="F114" s="42">
        <v>8</v>
      </c>
      <c r="G114" s="42">
        <v>640180.4</v>
      </c>
      <c r="H114" s="42">
        <v>34987.17</v>
      </c>
      <c r="I114" s="42">
        <v>0</v>
      </c>
      <c r="J114" s="42">
        <v>0</v>
      </c>
      <c r="K114" s="42">
        <v>0</v>
      </c>
      <c r="L114" s="42">
        <v>0</v>
      </c>
      <c r="M114" s="42">
        <v>675167.6</v>
      </c>
      <c r="N114" s="42">
        <v>651785.19999999995</v>
      </c>
      <c r="O114" s="41" t="s">
        <v>92</v>
      </c>
    </row>
    <row r="115" spans="4:15" ht="18" thickBot="1" x14ac:dyDescent="0.4">
      <c r="D115" s="1">
        <v>225</v>
      </c>
      <c r="E115" s="41" t="s">
        <v>0</v>
      </c>
      <c r="F115" s="42">
        <v>9</v>
      </c>
      <c r="G115" s="42">
        <v>779809</v>
      </c>
      <c r="H115" s="42">
        <v>73838.87</v>
      </c>
      <c r="I115" s="42">
        <v>0</v>
      </c>
      <c r="J115" s="42">
        <v>0</v>
      </c>
      <c r="K115" s="42">
        <v>0</v>
      </c>
      <c r="L115" s="42">
        <v>0</v>
      </c>
      <c r="M115" s="42">
        <v>853647.9</v>
      </c>
      <c r="N115" s="42">
        <v>651785.19999999995</v>
      </c>
      <c r="O115" s="41" t="s">
        <v>92</v>
      </c>
    </row>
    <row r="116" spans="4:15" ht="18" thickBot="1" x14ac:dyDescent="0.4">
      <c r="D116" s="1">
        <v>226</v>
      </c>
      <c r="E116" s="41" t="s">
        <v>0</v>
      </c>
      <c r="F116" s="42">
        <v>10</v>
      </c>
      <c r="G116" s="42">
        <v>697763.8</v>
      </c>
      <c r="H116" s="42">
        <v>26133.33</v>
      </c>
      <c r="I116" s="42">
        <v>0</v>
      </c>
      <c r="J116" s="42">
        <v>0</v>
      </c>
      <c r="K116" s="42">
        <v>0</v>
      </c>
      <c r="L116" s="42">
        <v>0</v>
      </c>
      <c r="M116" s="42">
        <v>723897.1</v>
      </c>
      <c r="N116" s="42">
        <v>651785.19999999995</v>
      </c>
      <c r="O116" s="41" t="s">
        <v>91</v>
      </c>
    </row>
    <row r="117" spans="4:15" ht="18" thickBot="1" x14ac:dyDescent="0.4">
      <c r="D117" s="1">
        <v>227</v>
      </c>
      <c r="E117" s="41" t="s">
        <v>0</v>
      </c>
      <c r="F117" s="42">
        <v>11</v>
      </c>
      <c r="G117" s="42">
        <v>586706.9</v>
      </c>
      <c r="H117" s="42">
        <v>65078.27</v>
      </c>
      <c r="I117" s="42">
        <v>0</v>
      </c>
      <c r="J117" s="42">
        <v>0</v>
      </c>
      <c r="K117" s="42">
        <v>0</v>
      </c>
      <c r="L117" s="42">
        <v>0</v>
      </c>
      <c r="M117" s="42">
        <v>651785.19999999995</v>
      </c>
      <c r="N117" s="42">
        <v>651785.19999999995</v>
      </c>
      <c r="O117" s="41" t="s">
        <v>93</v>
      </c>
    </row>
    <row r="118" spans="4:15" ht="18" thickBot="1" x14ac:dyDescent="0.4">
      <c r="D118" s="1">
        <v>228</v>
      </c>
      <c r="E118" s="41" t="s">
        <v>0</v>
      </c>
      <c r="F118" s="42">
        <v>12</v>
      </c>
      <c r="G118" s="42">
        <v>575430.19999999995</v>
      </c>
      <c r="H118" s="42">
        <v>156266.53</v>
      </c>
      <c r="I118" s="42">
        <v>0</v>
      </c>
      <c r="J118" s="42">
        <v>0</v>
      </c>
      <c r="K118" s="42">
        <v>0</v>
      </c>
      <c r="L118" s="42">
        <v>0</v>
      </c>
      <c r="M118" s="42">
        <v>731696.8</v>
      </c>
      <c r="N118" s="42">
        <v>651785.19999999995</v>
      </c>
      <c r="O118" s="41" t="s">
        <v>91</v>
      </c>
    </row>
    <row r="119" spans="4:15" x14ac:dyDescent="0.35">
      <c r="G119" s="38">
        <f>SUM(G107:G118)</f>
        <v>7891121.8000000007</v>
      </c>
      <c r="H119" s="38">
        <f>SUM(H107:H118)</f>
        <v>1547396.0500000005</v>
      </c>
      <c r="M119" s="38">
        <f>SUM(M107:M118)</f>
        <v>9438517.9000000004</v>
      </c>
      <c r="N119" s="38">
        <f>SUM(N107:N118)</f>
        <v>7821422.4000000013</v>
      </c>
    </row>
    <row r="123" spans="4:15" x14ac:dyDescent="0.35">
      <c r="D123" t="s">
        <v>97</v>
      </c>
    </row>
    <row r="135" spans="4:15" x14ac:dyDescent="0.35">
      <c r="E135" t="s">
        <v>98</v>
      </c>
      <c r="F135" t="s">
        <v>95</v>
      </c>
      <c r="G135" t="s">
        <v>99</v>
      </c>
      <c r="H135" t="s">
        <v>100</v>
      </c>
      <c r="I135" t="s">
        <v>101</v>
      </c>
      <c r="J135" t="s">
        <v>102</v>
      </c>
      <c r="K135" t="s">
        <v>100</v>
      </c>
      <c r="L135" t="s">
        <v>103</v>
      </c>
      <c r="M135" t="s">
        <v>104</v>
      </c>
      <c r="N135" t="s">
        <v>105</v>
      </c>
      <c r="O135" t="s">
        <v>106</v>
      </c>
    </row>
    <row r="136" spans="4:15" ht="15" thickBot="1" x14ac:dyDescent="0.4">
      <c r="D136" s="43">
        <v>1</v>
      </c>
      <c r="E136" s="41" t="s">
        <v>0</v>
      </c>
      <c r="F136" s="41" t="s">
        <v>93</v>
      </c>
      <c r="G136" s="42">
        <v>171652.1</v>
      </c>
      <c r="H136" s="42">
        <v>0</v>
      </c>
      <c r="I136" s="42">
        <v>586706.9</v>
      </c>
      <c r="J136" s="42">
        <v>65078.27</v>
      </c>
      <c r="K136" s="42">
        <v>0</v>
      </c>
      <c r="L136" s="42">
        <v>0</v>
      </c>
      <c r="M136" s="42">
        <v>0</v>
      </c>
      <c r="N136" s="42">
        <v>0</v>
      </c>
      <c r="O136" s="42">
        <v>651785.19999999995</v>
      </c>
    </row>
    <row r="137" spans="4:15" ht="15" thickBot="1" x14ac:dyDescent="0.4">
      <c r="D137" s="43">
        <v>2</v>
      </c>
      <c r="E137" s="41" t="s">
        <v>0</v>
      </c>
      <c r="F137" s="41" t="s">
        <v>92</v>
      </c>
      <c r="G137" s="42">
        <v>1173418.8999999999</v>
      </c>
      <c r="H137" s="42">
        <v>0</v>
      </c>
      <c r="I137" s="42">
        <v>4010745.6</v>
      </c>
      <c r="J137" s="42">
        <v>521241.27</v>
      </c>
      <c r="K137" s="42">
        <v>0</v>
      </c>
      <c r="L137" s="42">
        <v>0</v>
      </c>
      <c r="M137" s="42">
        <v>0</v>
      </c>
      <c r="N137" s="42">
        <v>0</v>
      </c>
      <c r="O137" s="42">
        <v>4531986.9000000004</v>
      </c>
    </row>
    <row r="138" spans="4:15" ht="15" thickBot="1" x14ac:dyDescent="0.4">
      <c r="D138" s="43">
        <v>3</v>
      </c>
      <c r="E138" s="41" t="s">
        <v>0</v>
      </c>
      <c r="F138" s="41" t="s">
        <v>91</v>
      </c>
      <c r="G138" s="42">
        <v>963624.7</v>
      </c>
      <c r="H138" s="42">
        <v>0</v>
      </c>
      <c r="I138" s="42">
        <v>3293669.3</v>
      </c>
      <c r="J138" s="42">
        <v>961076.5</v>
      </c>
      <c r="K138" s="42">
        <v>0</v>
      </c>
      <c r="L138" s="42">
        <v>0</v>
      </c>
      <c r="M138" s="42">
        <v>0</v>
      </c>
      <c r="N138" s="42">
        <v>0</v>
      </c>
      <c r="O138" s="42">
        <v>4254745.8</v>
      </c>
    </row>
    <row r="139" spans="4:15" x14ac:dyDescent="0.35">
      <c r="G139">
        <f>SUM(G136:G138)</f>
        <v>2308695.7000000002</v>
      </c>
      <c r="I139" s="44">
        <f>SUM(I136:I138)</f>
        <v>7891121.7999999998</v>
      </c>
      <c r="J139" s="44">
        <f>SUM(J136:J138)</f>
        <v>1547396.04</v>
      </c>
      <c r="O139" s="44">
        <f>SUM(O136:O138)</f>
        <v>9438517.9000000004</v>
      </c>
    </row>
    <row r="141" spans="4:15" x14ac:dyDescent="0.35">
      <c r="H141" s="52" t="s">
        <v>109</v>
      </c>
      <c r="I141" s="53">
        <f>I136</f>
        <v>586706.9</v>
      </c>
      <c r="J141" s="54"/>
      <c r="K141" s="55">
        <f>I141*12</f>
        <v>7040482.8000000007</v>
      </c>
    </row>
    <row r="143" spans="4:15" x14ac:dyDescent="0.35">
      <c r="H143" s="45" t="s">
        <v>107</v>
      </c>
      <c r="I143" s="46">
        <f>11*I136</f>
        <v>6453775.9000000004</v>
      </c>
      <c r="J143" s="45"/>
      <c r="K143" s="46">
        <f>I137-I145</f>
        <v>467073.22532272851</v>
      </c>
    </row>
    <row r="144" spans="4:15" x14ac:dyDescent="0.35">
      <c r="H144" s="47"/>
      <c r="I144" s="48">
        <f>I137/(I139-I136)</f>
        <v>0.54908512932363696</v>
      </c>
      <c r="J144" s="47"/>
      <c r="K144" s="48"/>
    </row>
    <row r="145" spans="4:25" x14ac:dyDescent="0.35">
      <c r="H145" s="49"/>
      <c r="I145" s="50">
        <f>I144*I143</f>
        <v>3543672.3746772716</v>
      </c>
      <c r="J145" s="49"/>
      <c r="K145" s="51"/>
    </row>
    <row r="147" spans="4:25" x14ac:dyDescent="0.35">
      <c r="H147" s="45" t="s">
        <v>108</v>
      </c>
      <c r="I147" s="46">
        <f>I138/(I139-I136)</f>
        <v>0.45091487067636316</v>
      </c>
      <c r="J147" s="45"/>
      <c r="K147" s="46">
        <f>I138-I148</f>
        <v>383565.77467727056</v>
      </c>
    </row>
    <row r="148" spans="4:25" x14ac:dyDescent="0.35">
      <c r="H148" s="49"/>
      <c r="I148" s="50">
        <f>I147*I143</f>
        <v>2910103.5253227293</v>
      </c>
      <c r="J148" s="49"/>
      <c r="K148" s="51"/>
    </row>
    <row r="151" spans="4:25" x14ac:dyDescent="0.35">
      <c r="I151">
        <f>I148+I145+I141</f>
        <v>7040482.8000000007</v>
      </c>
      <c r="K151">
        <f>K147+K143+K141</f>
        <v>7891121.7999999998</v>
      </c>
    </row>
    <row r="152" spans="4:25" x14ac:dyDescent="0.35">
      <c r="I152">
        <f>I136*12</f>
        <v>7040482.8000000007</v>
      </c>
      <c r="N152" s="56"/>
    </row>
    <row r="155" spans="4:25" x14ac:dyDescent="0.35">
      <c r="I155">
        <v>171652.12</v>
      </c>
    </row>
    <row r="156" spans="4:25" x14ac:dyDescent="0.35">
      <c r="I156">
        <f>I136</f>
        <v>586706.9</v>
      </c>
    </row>
    <row r="157" spans="4:25" x14ac:dyDescent="0.35">
      <c r="I157">
        <f>I156/I155</f>
        <v>3.4179997310840089</v>
      </c>
    </row>
    <row r="159" spans="4:25" ht="15" thickBot="1" x14ac:dyDescent="0.4">
      <c r="D159" s="43">
        <v>1</v>
      </c>
      <c r="E159" s="41" t="s">
        <v>0</v>
      </c>
      <c r="F159" s="42">
        <v>1</v>
      </c>
      <c r="G159" s="42">
        <v>708111.8</v>
      </c>
      <c r="H159" s="42">
        <v>296618.77</v>
      </c>
      <c r="I159" s="42">
        <v>0</v>
      </c>
      <c r="J159" s="42">
        <v>0</v>
      </c>
      <c r="K159" s="42">
        <v>0</v>
      </c>
      <c r="L159" s="42">
        <v>0</v>
      </c>
      <c r="M159" s="42">
        <v>1004730.6</v>
      </c>
      <c r="N159" s="42">
        <v>575430.19999999995</v>
      </c>
      <c r="O159" s="42">
        <v>26133.33</v>
      </c>
      <c r="P159" s="42">
        <v>0</v>
      </c>
      <c r="Q159" s="42">
        <v>0</v>
      </c>
      <c r="R159" s="42">
        <v>0</v>
      </c>
      <c r="S159" s="42">
        <v>0</v>
      </c>
      <c r="T159" s="41" t="s">
        <v>91</v>
      </c>
      <c r="U159" s="41" t="s">
        <v>91</v>
      </c>
      <c r="V159" s="41" t="s">
        <v>110</v>
      </c>
      <c r="W159" s="41" t="s">
        <v>111</v>
      </c>
      <c r="X159" s="41" t="s">
        <v>111</v>
      </c>
      <c r="Y159" s="41" t="s">
        <v>112</v>
      </c>
    </row>
    <row r="160" spans="4:25" ht="15" thickBot="1" x14ac:dyDescent="0.4">
      <c r="D160" s="43">
        <v>2</v>
      </c>
      <c r="E160" s="41" t="s">
        <v>0</v>
      </c>
      <c r="F160" s="42">
        <v>2</v>
      </c>
      <c r="G160" s="42">
        <v>655340.9</v>
      </c>
      <c r="H160" s="42">
        <v>249179.8</v>
      </c>
      <c r="I160" s="42">
        <v>0</v>
      </c>
      <c r="J160" s="42">
        <v>0</v>
      </c>
      <c r="K160" s="42">
        <v>0</v>
      </c>
      <c r="L160" s="42">
        <v>0</v>
      </c>
      <c r="M160" s="42">
        <v>904520.7</v>
      </c>
      <c r="N160" s="42">
        <v>575430.19999999995</v>
      </c>
      <c r="O160" s="42">
        <v>26133.33</v>
      </c>
      <c r="P160" s="42">
        <v>0</v>
      </c>
      <c r="Q160" s="42">
        <v>0</v>
      </c>
      <c r="R160" s="42">
        <v>0</v>
      </c>
      <c r="S160" s="42">
        <v>0</v>
      </c>
      <c r="T160" s="41" t="s">
        <v>91</v>
      </c>
      <c r="U160" s="41" t="s">
        <v>91</v>
      </c>
      <c r="V160" s="41" t="s">
        <v>110</v>
      </c>
      <c r="W160" s="41" t="s">
        <v>111</v>
      </c>
      <c r="X160" s="41" t="s">
        <v>111</v>
      </c>
      <c r="Y160" s="41" t="s">
        <v>112</v>
      </c>
    </row>
    <row r="161" spans="4:25" ht="15" thickBot="1" x14ac:dyDescent="0.4">
      <c r="D161" s="43">
        <v>3</v>
      </c>
      <c r="E161" s="41" t="s">
        <v>0</v>
      </c>
      <c r="F161" s="42">
        <v>3</v>
      </c>
      <c r="G161" s="42">
        <v>657022.5</v>
      </c>
      <c r="H161" s="42">
        <v>232878.07</v>
      </c>
      <c r="I161" s="42">
        <v>0</v>
      </c>
      <c r="J161" s="42">
        <v>0</v>
      </c>
      <c r="K161" s="42">
        <v>0</v>
      </c>
      <c r="L161" s="42">
        <v>0</v>
      </c>
      <c r="M161" s="42">
        <v>889900.6</v>
      </c>
      <c r="N161" s="42">
        <v>575430.19999999995</v>
      </c>
      <c r="O161" s="42">
        <v>26133.33</v>
      </c>
      <c r="P161" s="42">
        <v>0</v>
      </c>
      <c r="Q161" s="42">
        <v>0</v>
      </c>
      <c r="R161" s="42">
        <v>0</v>
      </c>
      <c r="S161" s="42">
        <v>0</v>
      </c>
      <c r="T161" s="41" t="s">
        <v>91</v>
      </c>
      <c r="U161" s="41" t="s">
        <v>91</v>
      </c>
      <c r="V161" s="41" t="s">
        <v>110</v>
      </c>
      <c r="W161" s="41" t="s">
        <v>111</v>
      </c>
      <c r="X161" s="41" t="s">
        <v>111</v>
      </c>
      <c r="Y161" s="41" t="s">
        <v>112</v>
      </c>
    </row>
    <row r="162" spans="4:25" ht="15" thickBot="1" x14ac:dyDescent="0.4">
      <c r="D162" s="43">
        <v>4</v>
      </c>
      <c r="E162" s="41" t="s">
        <v>0</v>
      </c>
      <c r="F162" s="42">
        <v>4</v>
      </c>
      <c r="G162" s="42">
        <v>604641.1</v>
      </c>
      <c r="H162" s="42">
        <v>169044.07</v>
      </c>
      <c r="I162" s="42">
        <v>0</v>
      </c>
      <c r="J162" s="42">
        <v>0</v>
      </c>
      <c r="K162" s="42">
        <v>0</v>
      </c>
      <c r="L162" s="42">
        <v>0</v>
      </c>
      <c r="M162" s="42">
        <v>773685.2</v>
      </c>
      <c r="N162" s="42">
        <v>575430.19999999995</v>
      </c>
      <c r="O162" s="42">
        <v>26133.33</v>
      </c>
      <c r="P162" s="42">
        <v>0</v>
      </c>
      <c r="Q162" s="42">
        <v>0</v>
      </c>
      <c r="R162" s="42">
        <v>0</v>
      </c>
      <c r="S162" s="42">
        <v>0</v>
      </c>
      <c r="T162" s="41" t="s">
        <v>92</v>
      </c>
      <c r="U162" s="41" t="s">
        <v>92</v>
      </c>
      <c r="V162" s="41" t="s">
        <v>110</v>
      </c>
      <c r="W162" s="41" t="s">
        <v>111</v>
      </c>
      <c r="X162" s="41" t="s">
        <v>111</v>
      </c>
      <c r="Y162" s="41" t="s">
        <v>112</v>
      </c>
    </row>
    <row r="163" spans="4:25" ht="15" thickBot="1" x14ac:dyDescent="0.4">
      <c r="D163" s="43">
        <v>5</v>
      </c>
      <c r="E163" s="41" t="s">
        <v>0</v>
      </c>
      <c r="F163" s="42">
        <v>5</v>
      </c>
      <c r="G163" s="42">
        <v>726762.2</v>
      </c>
      <c r="H163" s="42">
        <v>101708.03</v>
      </c>
      <c r="I163" s="42">
        <v>0</v>
      </c>
      <c r="J163" s="42">
        <v>0</v>
      </c>
      <c r="K163" s="42">
        <v>0</v>
      </c>
      <c r="L163" s="42">
        <v>0</v>
      </c>
      <c r="M163" s="42">
        <v>828470.2</v>
      </c>
      <c r="N163" s="42">
        <v>575430.19999999995</v>
      </c>
      <c r="O163" s="42">
        <v>26133.33</v>
      </c>
      <c r="P163" s="42">
        <v>0</v>
      </c>
      <c r="Q163" s="42">
        <v>0</v>
      </c>
      <c r="R163" s="42">
        <v>0</v>
      </c>
      <c r="S163" s="42">
        <v>0</v>
      </c>
      <c r="T163" s="41" t="s">
        <v>92</v>
      </c>
      <c r="U163" s="41" t="s">
        <v>92</v>
      </c>
      <c r="V163" s="41" t="s">
        <v>110</v>
      </c>
      <c r="W163" s="41" t="s">
        <v>111</v>
      </c>
      <c r="X163" s="41" t="s">
        <v>111</v>
      </c>
      <c r="Y163" s="41" t="s">
        <v>112</v>
      </c>
    </row>
    <row r="164" spans="4:25" ht="15" thickBot="1" x14ac:dyDescent="0.4">
      <c r="D164" s="43">
        <v>6</v>
      </c>
      <c r="E164" s="41" t="s">
        <v>0</v>
      </c>
      <c r="F164" s="42">
        <v>6</v>
      </c>
      <c r="G164" s="42">
        <v>630890</v>
      </c>
      <c r="H164" s="42">
        <v>83526.37</v>
      </c>
      <c r="I164" s="42">
        <v>0</v>
      </c>
      <c r="J164" s="42">
        <v>0</v>
      </c>
      <c r="K164" s="42">
        <v>0</v>
      </c>
      <c r="L164" s="42">
        <v>0</v>
      </c>
      <c r="M164" s="42">
        <v>714416.3</v>
      </c>
      <c r="N164" s="42">
        <v>575430.19999999995</v>
      </c>
      <c r="O164" s="42">
        <v>26133.33</v>
      </c>
      <c r="P164" s="42">
        <v>0</v>
      </c>
      <c r="Q164" s="42">
        <v>0</v>
      </c>
      <c r="R164" s="42">
        <v>0</v>
      </c>
      <c r="S164" s="42">
        <v>0</v>
      </c>
      <c r="T164" s="41" t="s">
        <v>92</v>
      </c>
      <c r="U164" s="41" t="s">
        <v>92</v>
      </c>
      <c r="V164" s="41" t="s">
        <v>110</v>
      </c>
      <c r="W164" s="41" t="s">
        <v>111</v>
      </c>
      <c r="X164" s="41" t="s">
        <v>111</v>
      </c>
      <c r="Y164" s="41" t="s">
        <v>112</v>
      </c>
    </row>
    <row r="165" spans="4:25" ht="15" thickBot="1" x14ac:dyDescent="0.4">
      <c r="D165" s="43">
        <v>7</v>
      </c>
      <c r="E165" s="41" t="s">
        <v>0</v>
      </c>
      <c r="F165" s="42">
        <v>7</v>
      </c>
      <c r="G165" s="42">
        <v>628463</v>
      </c>
      <c r="H165" s="42">
        <v>58136.77</v>
      </c>
      <c r="I165" s="42">
        <v>0</v>
      </c>
      <c r="J165" s="42">
        <v>0</v>
      </c>
      <c r="K165" s="42">
        <v>0</v>
      </c>
      <c r="L165" s="42">
        <v>0</v>
      </c>
      <c r="M165" s="42">
        <v>686599.7</v>
      </c>
      <c r="N165" s="42">
        <v>575430.19999999995</v>
      </c>
      <c r="O165" s="42">
        <v>26133.33</v>
      </c>
      <c r="P165" s="42">
        <v>0</v>
      </c>
      <c r="Q165" s="42">
        <v>0</v>
      </c>
      <c r="R165" s="42">
        <v>0</v>
      </c>
      <c r="S165" s="42">
        <v>0</v>
      </c>
      <c r="T165" s="41" t="s">
        <v>92</v>
      </c>
      <c r="U165" s="41" t="s">
        <v>92</v>
      </c>
      <c r="V165" s="41" t="s">
        <v>110</v>
      </c>
      <c r="W165" s="41" t="s">
        <v>111</v>
      </c>
      <c r="X165" s="41" t="s">
        <v>111</v>
      </c>
      <c r="Y165" s="41" t="s">
        <v>112</v>
      </c>
    </row>
    <row r="166" spans="4:25" ht="15" thickBot="1" x14ac:dyDescent="0.4">
      <c r="D166" s="43">
        <v>8</v>
      </c>
      <c r="E166" s="41" t="s">
        <v>0</v>
      </c>
      <c r="F166" s="42">
        <v>8</v>
      </c>
      <c r="G166" s="42">
        <v>640180.4</v>
      </c>
      <c r="H166" s="42">
        <v>34987.17</v>
      </c>
      <c r="I166" s="42">
        <v>0</v>
      </c>
      <c r="J166" s="42">
        <v>0</v>
      </c>
      <c r="K166" s="42">
        <v>0</v>
      </c>
      <c r="L166" s="42">
        <v>0</v>
      </c>
      <c r="M166" s="42">
        <v>675167.6</v>
      </c>
      <c r="N166" s="42">
        <v>575430.19999999995</v>
      </c>
      <c r="O166" s="42">
        <v>26133.33</v>
      </c>
      <c r="P166" s="42">
        <v>0</v>
      </c>
      <c r="Q166" s="42">
        <v>0</v>
      </c>
      <c r="R166" s="42">
        <v>0</v>
      </c>
      <c r="S166" s="42">
        <v>0</v>
      </c>
      <c r="T166" s="41" t="s">
        <v>92</v>
      </c>
      <c r="U166" s="41" t="s">
        <v>92</v>
      </c>
      <c r="V166" s="41" t="s">
        <v>110</v>
      </c>
      <c r="W166" s="41" t="s">
        <v>111</v>
      </c>
      <c r="X166" s="41" t="s">
        <v>111</v>
      </c>
      <c r="Y166" s="41" t="s">
        <v>112</v>
      </c>
    </row>
    <row r="167" spans="4:25" ht="15" thickBot="1" x14ac:dyDescent="0.4">
      <c r="D167" s="43">
        <v>9</v>
      </c>
      <c r="E167" s="41" t="s">
        <v>0</v>
      </c>
      <c r="F167" s="42">
        <v>9</v>
      </c>
      <c r="G167" s="42">
        <v>779809</v>
      </c>
      <c r="H167" s="42">
        <v>73838.87</v>
      </c>
      <c r="I167" s="42">
        <v>0</v>
      </c>
      <c r="J167" s="42">
        <v>0</v>
      </c>
      <c r="K167" s="42">
        <v>0</v>
      </c>
      <c r="L167" s="42">
        <v>0</v>
      </c>
      <c r="M167" s="42">
        <v>853647.9</v>
      </c>
      <c r="N167" s="42">
        <v>575430.19999999995</v>
      </c>
      <c r="O167" s="42">
        <v>26133.33</v>
      </c>
      <c r="P167" s="42">
        <v>0</v>
      </c>
      <c r="Q167" s="42">
        <v>0</v>
      </c>
      <c r="R167" s="42">
        <v>0</v>
      </c>
      <c r="S167" s="42">
        <v>0</v>
      </c>
      <c r="T167" s="41" t="s">
        <v>92</v>
      </c>
      <c r="U167" s="41" t="s">
        <v>92</v>
      </c>
      <c r="V167" s="41" t="s">
        <v>110</v>
      </c>
      <c r="W167" s="41" t="s">
        <v>111</v>
      </c>
      <c r="X167" s="41" t="s">
        <v>111</v>
      </c>
      <c r="Y167" s="41" t="s">
        <v>112</v>
      </c>
    </row>
    <row r="168" spans="4:25" ht="15" thickBot="1" x14ac:dyDescent="0.4">
      <c r="D168" s="43">
        <v>10</v>
      </c>
      <c r="E168" s="41" t="s">
        <v>0</v>
      </c>
      <c r="F168" s="42">
        <v>10</v>
      </c>
      <c r="G168" s="42">
        <v>697763.8</v>
      </c>
      <c r="H168" s="42">
        <v>26133.33</v>
      </c>
      <c r="I168" s="42">
        <v>0</v>
      </c>
      <c r="J168" s="42">
        <v>0</v>
      </c>
      <c r="K168" s="42">
        <v>0</v>
      </c>
      <c r="L168" s="42">
        <v>0</v>
      </c>
      <c r="M168" s="42">
        <v>723897.1</v>
      </c>
      <c r="N168" s="42">
        <v>575430.19999999995</v>
      </c>
      <c r="O168" s="42">
        <v>26133.33</v>
      </c>
      <c r="P168" s="42">
        <v>0</v>
      </c>
      <c r="Q168" s="42">
        <v>0</v>
      </c>
      <c r="R168" s="42">
        <v>0</v>
      </c>
      <c r="S168" s="42">
        <v>0</v>
      </c>
      <c r="T168" s="41" t="s">
        <v>91</v>
      </c>
      <c r="U168" s="41" t="s">
        <v>113</v>
      </c>
      <c r="V168" s="41" t="s">
        <v>110</v>
      </c>
      <c r="W168" s="41" t="s">
        <v>111</v>
      </c>
      <c r="X168" s="41" t="s">
        <v>111</v>
      </c>
      <c r="Y168" s="41" t="s">
        <v>112</v>
      </c>
    </row>
    <row r="169" spans="4:25" ht="15" thickBot="1" x14ac:dyDescent="0.4">
      <c r="D169" s="43">
        <v>11</v>
      </c>
      <c r="E169" s="41" t="s">
        <v>0</v>
      </c>
      <c r="F169" s="42">
        <v>11</v>
      </c>
      <c r="G169" s="42">
        <v>586706.9</v>
      </c>
      <c r="H169" s="42">
        <v>65078.27</v>
      </c>
      <c r="I169" s="42">
        <v>0</v>
      </c>
      <c r="J169" s="42">
        <v>0</v>
      </c>
      <c r="K169" s="42">
        <v>0</v>
      </c>
      <c r="L169" s="42">
        <v>0</v>
      </c>
      <c r="M169" s="42">
        <v>651785.19999999995</v>
      </c>
      <c r="N169" s="42">
        <v>575430.19999999995</v>
      </c>
      <c r="O169" s="42">
        <v>26133.33</v>
      </c>
      <c r="P169" s="42">
        <v>0</v>
      </c>
      <c r="Q169" s="42">
        <v>0</v>
      </c>
      <c r="R169" s="42">
        <v>0</v>
      </c>
      <c r="S169" s="42">
        <v>0</v>
      </c>
      <c r="T169" s="41" t="s">
        <v>91</v>
      </c>
      <c r="U169" s="41" t="s">
        <v>91</v>
      </c>
      <c r="V169" s="41" t="s">
        <v>110</v>
      </c>
      <c r="W169" s="41" t="s">
        <v>111</v>
      </c>
      <c r="X169" s="41" t="s">
        <v>111</v>
      </c>
      <c r="Y169" s="41" t="s">
        <v>112</v>
      </c>
    </row>
    <row r="170" spans="4:25" ht="15" thickBot="1" x14ac:dyDescent="0.4">
      <c r="D170" s="43">
        <v>12</v>
      </c>
      <c r="E170" s="41" t="s">
        <v>0</v>
      </c>
      <c r="F170" s="42">
        <v>12</v>
      </c>
      <c r="G170" s="42">
        <v>575430.19999999995</v>
      </c>
      <c r="H170" s="42">
        <v>156266.53</v>
      </c>
      <c r="I170" s="42">
        <v>0</v>
      </c>
      <c r="J170" s="42">
        <v>0</v>
      </c>
      <c r="K170" s="42">
        <v>0</v>
      </c>
      <c r="L170" s="42">
        <v>0</v>
      </c>
      <c r="M170" s="42">
        <v>731696.8</v>
      </c>
      <c r="N170" s="42">
        <v>575430.19999999995</v>
      </c>
      <c r="O170" s="42">
        <v>26133.33</v>
      </c>
      <c r="P170" s="42">
        <v>0</v>
      </c>
      <c r="Q170" s="42">
        <v>0</v>
      </c>
      <c r="R170" s="42">
        <v>0</v>
      </c>
      <c r="S170" s="42">
        <v>0</v>
      </c>
      <c r="T170" s="41" t="s">
        <v>114</v>
      </c>
      <c r="U170" s="41" t="s">
        <v>91</v>
      </c>
      <c r="V170" s="41" t="s">
        <v>110</v>
      </c>
      <c r="W170" s="41" t="s">
        <v>111</v>
      </c>
      <c r="X170" s="41" t="s">
        <v>111</v>
      </c>
      <c r="Y170" s="41" t="s">
        <v>112</v>
      </c>
    </row>
    <row r="171" spans="4:25" x14ac:dyDescent="0.35">
      <c r="D171" s="57"/>
      <c r="E171" s="58"/>
      <c r="F171" s="59"/>
      <c r="G171" s="60">
        <f>SUM(G159:G170)</f>
        <v>7891121.8000000007</v>
      </c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8"/>
      <c r="U171" s="58"/>
      <c r="V171" s="58"/>
      <c r="W171" s="58"/>
      <c r="X171" s="58"/>
      <c r="Y171" s="58"/>
    </row>
    <row r="174" spans="4:25" ht="15" thickBot="1" x14ac:dyDescent="0.4">
      <c r="D174" s="43">
        <v>1</v>
      </c>
      <c r="E174" s="41" t="s">
        <v>0</v>
      </c>
      <c r="F174" s="42">
        <v>1173418.8999999999</v>
      </c>
      <c r="G174" s="42">
        <v>0</v>
      </c>
      <c r="H174" s="42">
        <v>4010745.6</v>
      </c>
      <c r="I174" s="42">
        <v>521241.27</v>
      </c>
      <c r="J174" s="42">
        <v>0</v>
      </c>
      <c r="K174" s="42">
        <v>0</v>
      </c>
      <c r="L174" s="42">
        <v>0</v>
      </c>
      <c r="M174" s="42">
        <v>0</v>
      </c>
      <c r="N174" s="41" t="s">
        <v>92</v>
      </c>
      <c r="O174" s="41" t="s">
        <v>92</v>
      </c>
      <c r="P174" s="41" t="s">
        <v>110</v>
      </c>
      <c r="Q174" s="41" t="s">
        <v>111</v>
      </c>
      <c r="R174" s="41" t="s">
        <v>111</v>
      </c>
      <c r="S174" s="41" t="s">
        <v>112</v>
      </c>
    </row>
    <row r="175" spans="4:25" ht="15" thickBot="1" x14ac:dyDescent="0.4">
      <c r="D175" s="43">
        <v>2</v>
      </c>
      <c r="E175" s="41" t="s">
        <v>0</v>
      </c>
      <c r="F175" s="42">
        <v>168352.9</v>
      </c>
      <c r="G175" s="42">
        <v>0</v>
      </c>
      <c r="H175" s="42">
        <v>575430.19999999995</v>
      </c>
      <c r="I175" s="42">
        <v>156266.53</v>
      </c>
      <c r="J175" s="42">
        <v>0</v>
      </c>
      <c r="K175" s="42">
        <v>0</v>
      </c>
      <c r="L175" s="42">
        <v>0</v>
      </c>
      <c r="M175" s="42">
        <v>0</v>
      </c>
      <c r="N175" s="41" t="s">
        <v>114</v>
      </c>
      <c r="O175" s="41" t="s">
        <v>91</v>
      </c>
      <c r="P175" s="41" t="s">
        <v>110</v>
      </c>
      <c r="Q175" s="41" t="s">
        <v>111</v>
      </c>
      <c r="R175" s="41" t="s">
        <v>111</v>
      </c>
      <c r="S175" s="41" t="s">
        <v>112</v>
      </c>
    </row>
    <row r="176" spans="4:25" ht="15" thickBot="1" x14ac:dyDescent="0.4">
      <c r="D176" s="43">
        <v>3</v>
      </c>
      <c r="E176" s="41" t="s">
        <v>0</v>
      </c>
      <c r="F176" s="42">
        <v>762780.1</v>
      </c>
      <c r="G176" s="42">
        <v>0</v>
      </c>
      <c r="H176" s="42">
        <v>2607182.2000000002</v>
      </c>
      <c r="I176" s="42">
        <v>843754.9</v>
      </c>
      <c r="J176" s="42">
        <v>0</v>
      </c>
      <c r="K176" s="42">
        <v>0</v>
      </c>
      <c r="L176" s="42">
        <v>0</v>
      </c>
      <c r="M176" s="42">
        <v>0</v>
      </c>
      <c r="N176" s="41" t="s">
        <v>91</v>
      </c>
      <c r="O176" s="41" t="s">
        <v>91</v>
      </c>
      <c r="P176" s="41" t="s">
        <v>110</v>
      </c>
      <c r="Q176" s="41" t="s">
        <v>111</v>
      </c>
      <c r="R176" s="41" t="s">
        <v>111</v>
      </c>
      <c r="S176" s="41" t="s">
        <v>112</v>
      </c>
    </row>
    <row r="177" spans="4:19" ht="15" thickBot="1" x14ac:dyDescent="0.4">
      <c r="D177" s="43">
        <v>4</v>
      </c>
      <c r="E177" s="41" t="s">
        <v>0</v>
      </c>
      <c r="F177" s="42">
        <v>204143.9</v>
      </c>
      <c r="G177" s="42">
        <v>0</v>
      </c>
      <c r="H177" s="42">
        <v>697763.8</v>
      </c>
      <c r="I177" s="42">
        <v>26133.33</v>
      </c>
      <c r="J177" s="42">
        <v>0</v>
      </c>
      <c r="K177" s="42">
        <v>0</v>
      </c>
      <c r="L177" s="42">
        <v>0</v>
      </c>
      <c r="M177" s="42">
        <v>0</v>
      </c>
      <c r="N177" s="41" t="s">
        <v>91</v>
      </c>
      <c r="O177" s="41" t="s">
        <v>113</v>
      </c>
      <c r="P177" s="41" t="s">
        <v>110</v>
      </c>
      <c r="Q177" s="41" t="s">
        <v>111</v>
      </c>
      <c r="R177" s="41" t="s">
        <v>111</v>
      </c>
      <c r="S177" s="41" t="s">
        <v>112</v>
      </c>
    </row>
    <row r="178" spans="4:19" x14ac:dyDescent="0.35">
      <c r="F178" s="56">
        <f>SUM(F174:F177)</f>
        <v>2308695.7999999998</v>
      </c>
      <c r="H178">
        <f>SUM(H174:H177)</f>
        <v>7891121.7999999998</v>
      </c>
    </row>
    <row r="181" spans="4:19" x14ac:dyDescent="0.35">
      <c r="G181">
        <f>G171/F178</f>
        <v>3.4179998075103706</v>
      </c>
      <c r="H181" s="61">
        <f>H178-G171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5" x14ac:dyDescent="0.35"/>
  <cols>
    <col min="4" max="4" width="12.08984375" style="25" bestFit="1" customWidth="1"/>
    <col min="5" max="5" width="10.6328125" style="25" bestFit="1" customWidth="1"/>
    <col min="6" max="6" width="13.36328125" bestFit="1" customWidth="1"/>
    <col min="7" max="7" width="12.36328125" bestFit="1" customWidth="1"/>
  </cols>
  <sheetData>
    <row r="4" spans="3:5" ht="15.5" x14ac:dyDescent="0.35">
      <c r="C4" s="18" t="s">
        <v>12</v>
      </c>
    </row>
    <row r="5" spans="3:5" x14ac:dyDescent="0.35">
      <c r="C5" s="19" t="s">
        <v>13</v>
      </c>
    </row>
    <row r="6" spans="3:5" x14ac:dyDescent="0.35">
      <c r="C6" s="19" t="s">
        <v>14</v>
      </c>
    </row>
    <row r="9" spans="3:5" ht="24" x14ac:dyDescent="0.35">
      <c r="C9" s="20" t="s">
        <v>15</v>
      </c>
      <c r="D9" s="26" t="s">
        <v>16</v>
      </c>
      <c r="E9" s="26" t="s">
        <v>17</v>
      </c>
    </row>
    <row r="10" spans="3:5" x14ac:dyDescent="0.35">
      <c r="C10" s="21" t="s">
        <v>18</v>
      </c>
      <c r="D10" s="27">
        <v>855321.1</v>
      </c>
      <c r="E10" s="27">
        <v>329554.90000000002</v>
      </c>
    </row>
    <row r="11" spans="3:5" x14ac:dyDescent="0.35">
      <c r="C11" s="21" t="s">
        <v>19</v>
      </c>
      <c r="D11" s="27">
        <v>835955.7</v>
      </c>
      <c r="E11" s="27">
        <v>328978.2</v>
      </c>
    </row>
    <row r="12" spans="3:5" x14ac:dyDescent="0.35">
      <c r="C12" s="21" t="s">
        <v>20</v>
      </c>
      <c r="D12" s="27">
        <v>912448.2</v>
      </c>
      <c r="E12" s="27">
        <v>69270.8</v>
      </c>
    </row>
    <row r="13" spans="3:5" x14ac:dyDescent="0.35">
      <c r="C13" s="21" t="s">
        <v>21</v>
      </c>
      <c r="D13" s="27">
        <v>926948.7</v>
      </c>
      <c r="E13" s="27">
        <v>214232.2</v>
      </c>
    </row>
    <row r="14" spans="3:5" x14ac:dyDescent="0.35">
      <c r="C14" s="21" t="s">
        <v>22</v>
      </c>
      <c r="D14" s="27">
        <v>902100.9</v>
      </c>
      <c r="E14" s="27">
        <v>234298.8</v>
      </c>
    </row>
    <row r="15" spans="3:5" x14ac:dyDescent="0.35">
      <c r="C15" s="21" t="s">
        <v>23</v>
      </c>
      <c r="D15" s="27">
        <v>1016027.2</v>
      </c>
      <c r="E15" s="27">
        <v>215427</v>
      </c>
    </row>
    <row r="16" spans="3:5" x14ac:dyDescent="0.35">
      <c r="C16" s="21" t="s">
        <v>24</v>
      </c>
      <c r="D16" s="27">
        <v>890782.9</v>
      </c>
      <c r="E16" s="27">
        <v>286371</v>
      </c>
    </row>
    <row r="17" spans="3:7" x14ac:dyDescent="0.35">
      <c r="C17" s="21" t="s">
        <v>25</v>
      </c>
      <c r="D17" s="27">
        <v>855815.1</v>
      </c>
      <c r="E17" s="27">
        <v>311303.5</v>
      </c>
    </row>
    <row r="18" spans="3:7" x14ac:dyDescent="0.35">
      <c r="C18" s="22" t="s">
        <v>26</v>
      </c>
      <c r="D18" s="28">
        <v>895640.6</v>
      </c>
      <c r="E18" s="28">
        <v>546785.1</v>
      </c>
    </row>
    <row r="19" spans="3:7" x14ac:dyDescent="0.35">
      <c r="C19" s="22" t="s">
        <v>27</v>
      </c>
      <c r="D19" s="28">
        <v>810208.9</v>
      </c>
      <c r="E19" s="28">
        <v>497063.7</v>
      </c>
    </row>
    <row r="20" spans="3:7" x14ac:dyDescent="0.35">
      <c r="C20" s="22" t="s">
        <v>28</v>
      </c>
      <c r="D20" s="28">
        <v>928996</v>
      </c>
      <c r="E20" s="28">
        <v>473336</v>
      </c>
    </row>
    <row r="21" spans="3:7" x14ac:dyDescent="0.35">
      <c r="C21" s="22" t="s">
        <v>29</v>
      </c>
      <c r="D21" s="28">
        <v>921176.1</v>
      </c>
      <c r="E21" s="28">
        <v>316791</v>
      </c>
    </row>
    <row r="22" spans="3:7" x14ac:dyDescent="0.35">
      <c r="C22" s="22" t="s">
        <v>30</v>
      </c>
      <c r="D22" s="28">
        <v>880787.6</v>
      </c>
      <c r="E22" s="28">
        <v>217587.7</v>
      </c>
    </row>
    <row r="23" spans="3:7" x14ac:dyDescent="0.35">
      <c r="C23" s="22" t="s">
        <v>31</v>
      </c>
      <c r="D23" s="28">
        <v>881612.2</v>
      </c>
      <c r="E23" s="28">
        <v>187246.2</v>
      </c>
    </row>
    <row r="24" spans="3:7" x14ac:dyDescent="0.35">
      <c r="C24" s="22" t="s">
        <v>32</v>
      </c>
      <c r="D24" s="28">
        <v>931933.1</v>
      </c>
      <c r="E24" s="28">
        <v>130621.4</v>
      </c>
    </row>
    <row r="25" spans="3:7" x14ac:dyDescent="0.35">
      <c r="C25" s="22" t="s">
        <v>33</v>
      </c>
      <c r="D25" s="28">
        <v>913467.1</v>
      </c>
      <c r="E25" s="28">
        <v>70169.8</v>
      </c>
    </row>
    <row r="26" spans="3:7" x14ac:dyDescent="0.35">
      <c r="C26" s="22" t="s">
        <v>34</v>
      </c>
      <c r="D26" s="28">
        <v>872429</v>
      </c>
      <c r="E26" s="28">
        <v>204523.1</v>
      </c>
    </row>
    <row r="27" spans="3:7" x14ac:dyDescent="0.35">
      <c r="C27" s="22" t="s">
        <v>35</v>
      </c>
      <c r="D27" s="28">
        <v>917243.4</v>
      </c>
      <c r="E27" s="28">
        <v>69069.399999999994</v>
      </c>
    </row>
    <row r="28" spans="3:7" x14ac:dyDescent="0.35">
      <c r="C28" s="22" t="s">
        <v>36</v>
      </c>
      <c r="D28" s="28">
        <v>787087.5</v>
      </c>
      <c r="E28" s="28">
        <v>101033.3</v>
      </c>
    </row>
    <row r="29" spans="3:7" x14ac:dyDescent="0.3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3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3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3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3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3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3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3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3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3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3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3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3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3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3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3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3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3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3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3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3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3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3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3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3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3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35">
      <c r="C55" s="21" t="s">
        <v>63</v>
      </c>
      <c r="D55" s="27">
        <v>542528.80000000005</v>
      </c>
      <c r="E55" s="27">
        <v>298089.5</v>
      </c>
    </row>
    <row r="56" spans="3:7" x14ac:dyDescent="0.35">
      <c r="C56" s="21" t="s">
        <v>64</v>
      </c>
      <c r="D56" s="27">
        <v>630899.80000000005</v>
      </c>
      <c r="E56" s="27">
        <v>191712.7</v>
      </c>
    </row>
    <row r="57" spans="3:7" x14ac:dyDescent="0.35">
      <c r="C57" s="21" t="s">
        <v>65</v>
      </c>
      <c r="D57" s="27">
        <v>651339.9</v>
      </c>
      <c r="E57" s="27">
        <v>176191</v>
      </c>
    </row>
    <row r="58" spans="3:7" x14ac:dyDescent="0.35">
      <c r="C58" s="21" t="s">
        <v>66</v>
      </c>
      <c r="D58" s="27">
        <v>1278110.8999999999</v>
      </c>
      <c r="E58" s="27">
        <v>122674.4</v>
      </c>
    </row>
    <row r="59" spans="3:7" x14ac:dyDescent="0.35">
      <c r="C59" s="21" t="s">
        <v>67</v>
      </c>
      <c r="D59" s="27">
        <v>798275.8</v>
      </c>
      <c r="E59" s="27">
        <v>70599</v>
      </c>
    </row>
    <row r="60" spans="3:7" x14ac:dyDescent="0.35">
      <c r="C60" s="21" t="s">
        <v>68</v>
      </c>
      <c r="D60" s="27">
        <v>695608.6</v>
      </c>
      <c r="E60" s="27">
        <v>66973.3</v>
      </c>
    </row>
    <row r="61" spans="3:7" x14ac:dyDescent="0.35">
      <c r="C61" s="21" t="s">
        <v>69</v>
      </c>
      <c r="D61" s="27">
        <v>736241.3</v>
      </c>
      <c r="E61" s="27">
        <v>57715.199999999997</v>
      </c>
    </row>
    <row r="62" spans="3:7" x14ac:dyDescent="0.35">
      <c r="C62" s="21" t="s">
        <v>70</v>
      </c>
      <c r="D62" s="27">
        <v>1336296.3999999999</v>
      </c>
      <c r="E62" s="27">
        <v>45198.8</v>
      </c>
    </row>
    <row r="63" spans="3:7" x14ac:dyDescent="0.35">
      <c r="C63" s="21" t="s">
        <v>71</v>
      </c>
      <c r="D63" s="27">
        <v>792168</v>
      </c>
      <c r="E63" s="27">
        <v>118806.9</v>
      </c>
    </row>
    <row r="64" spans="3:7" x14ac:dyDescent="0.35">
      <c r="C64" s="21" t="s">
        <v>72</v>
      </c>
      <c r="D64" s="27">
        <v>588228.19999999995</v>
      </c>
      <c r="E64" s="27">
        <v>235342.1</v>
      </c>
    </row>
    <row r="65" spans="3:5" x14ac:dyDescent="0.35">
      <c r="C65" s="21" t="s">
        <v>73</v>
      </c>
      <c r="D65" s="27">
        <v>595611.1</v>
      </c>
      <c r="E65" s="27">
        <v>357820</v>
      </c>
    </row>
    <row r="66" spans="3:5" x14ac:dyDescent="0.35">
      <c r="C66" s="21" t="s">
        <v>74</v>
      </c>
      <c r="D66" s="27">
        <v>598493.80000000005</v>
      </c>
      <c r="E66" s="27">
        <v>379797.1</v>
      </c>
    </row>
    <row r="67" spans="3:5" x14ac:dyDescent="0.35">
      <c r="C67" s="21" t="s">
        <v>75</v>
      </c>
      <c r="D67" s="27">
        <v>539035.4</v>
      </c>
      <c r="E67" s="27">
        <v>347400.8</v>
      </c>
    </row>
    <row r="68" spans="3:5" x14ac:dyDescent="0.35">
      <c r="C68" s="21" t="s">
        <v>76</v>
      </c>
      <c r="D68" s="27">
        <v>610055</v>
      </c>
      <c r="E68" s="27">
        <v>379081.5</v>
      </c>
    </row>
    <row r="69" spans="3:5" x14ac:dyDescent="0.3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2085-0A07-4171-A84B-7382F6CA13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EPA_PM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Rode, Paul</cp:lastModifiedBy>
  <dcterms:created xsi:type="dcterms:W3CDTF">2023-08-12T13:39:03Z</dcterms:created>
  <dcterms:modified xsi:type="dcterms:W3CDTF">2023-09-26T22:17:35Z</dcterms:modified>
</cp:coreProperties>
</file>