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shmanspeyercloud-my.sharepoint.com/personal/prode_tishmanspeyer_com/Documents/Documents/R/NCZ_Interventions/data/"/>
    </mc:Choice>
  </mc:AlternateContent>
  <xr:revisionPtr revIDLastSave="5" documentId="8_{72DB6465-DBFE-428D-976F-6602524DCAE2}" xr6:coauthVersionLast="47" xr6:coauthVersionMax="47" xr10:uidLastSave="{F31861C5-1A1F-4C7D-9AED-D6A7C7C5F4AA}"/>
  <bookViews>
    <workbookView xWindow="28680" yWindow="-75" windowWidth="29040" windowHeight="15840" xr2:uid="{A0CE5E21-DF0F-4E81-9B54-9FCA1130B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49" i="1" s="1"/>
  <c r="E49" i="1" s="1"/>
  <c r="E50" i="1" s="1"/>
  <c r="E51" i="1" s="1"/>
  <c r="E53" i="1" s="1"/>
  <c r="E38" i="1"/>
  <c r="H38" i="1"/>
  <c r="I38" i="1"/>
  <c r="K32" i="1"/>
  <c r="H32" i="1"/>
  <c r="E32" i="1"/>
  <c r="F28" i="1"/>
  <c r="E28" i="1"/>
  <c r="O60" i="1"/>
  <c r="O62" i="1" s="1"/>
  <c r="O66" i="1" s="1"/>
  <c r="O54" i="1"/>
  <c r="O55" i="1" s="1"/>
  <c r="H20" i="1"/>
  <c r="E20" i="1"/>
  <c r="I13" i="1" l="1"/>
  <c r="F13" i="1"/>
  <c r="G13" i="1"/>
  <c r="E13" i="1"/>
  <c r="J52" i="1"/>
  <c r="I52" i="1"/>
  <c r="I7" i="1"/>
  <c r="J54" i="1" s="1"/>
  <c r="H7" i="1"/>
  <c r="G7" i="1"/>
  <c r="F7" i="1"/>
  <c r="I56" i="1" s="1"/>
  <c r="J56" i="1" s="1"/>
  <c r="K56" i="1" s="1"/>
  <c r="E7" i="1"/>
  <c r="K52" i="1" l="1"/>
  <c r="I54" i="1"/>
  <c r="K54" i="1" s="1"/>
</calcChain>
</file>

<file path=xl/sharedStrings.xml><?xml version="1.0" encoding="utf-8"?>
<sst xmlns="http://schemas.openxmlformats.org/spreadsheetml/2006/main" count="415" uniqueCount="61">
  <si>
    <t>CitySpire</t>
  </si>
  <si>
    <t>Heating Loads</t>
  </si>
  <si>
    <t>Oil 2 Base Loads</t>
  </si>
  <si>
    <t>Diesel Base Loads</t>
  </si>
  <si>
    <t>Electric Base Loads</t>
  </si>
  <si>
    <t>Nat.Gas Base Loads</t>
  </si>
  <si>
    <t>Cooling Loads</t>
  </si>
  <si>
    <t>Steam Base Loads</t>
  </si>
  <si>
    <t>Building</t>
  </si>
  <si>
    <t>office</t>
  </si>
  <si>
    <t>New York</t>
  </si>
  <si>
    <t>Steam</t>
  </si>
  <si>
    <t>Elect</t>
  </si>
  <si>
    <t>Elec kWH</t>
  </si>
  <si>
    <t>Steam Mlb</t>
  </si>
  <si>
    <t>Ngas</t>
  </si>
  <si>
    <t>Elec Use</t>
  </si>
  <si>
    <t>NG Use</t>
  </si>
  <si>
    <t>Steam Use</t>
  </si>
  <si>
    <t>Oil2 Use</t>
  </si>
  <si>
    <t>Oil4 Use</t>
  </si>
  <si>
    <t>Diesel Use</t>
  </si>
  <si>
    <t>SF</t>
  </si>
  <si>
    <t>city</t>
  </si>
  <si>
    <t>Heating</t>
  </si>
  <si>
    <t>Cooling</t>
  </si>
  <si>
    <t>DHW</t>
  </si>
  <si>
    <t>kWH</t>
  </si>
  <si>
    <t>kBTU Steam  to</t>
  </si>
  <si>
    <t>divide kBTU by</t>
  </si>
  <si>
    <t xml:space="preserve"> </t>
  </si>
  <si>
    <t xml:space="preserve">Mlb Steam to </t>
  </si>
  <si>
    <t>kbtu</t>
  </si>
  <si>
    <t xml:space="preserve">multiply Mlb  by </t>
  </si>
  <si>
    <t xml:space="preserve">Mlb Steam   to </t>
  </si>
  <si>
    <t>multiply by</t>
  </si>
  <si>
    <t>595 Market</t>
  </si>
  <si>
    <t>San Francisco</t>
  </si>
  <si>
    <t>NGas</t>
  </si>
  <si>
    <t>400 Castro</t>
  </si>
  <si>
    <t xml:space="preserve">kBTU Ngas   to  </t>
  </si>
  <si>
    <t>KWH</t>
  </si>
  <si>
    <t>multiply kBTU by</t>
  </si>
  <si>
    <t>$/Therm</t>
  </si>
  <si>
    <t>mmbtu</t>
  </si>
  <si>
    <t>therm</t>
  </si>
  <si>
    <t>btu</t>
  </si>
  <si>
    <t>btu/kwh</t>
  </si>
  <si>
    <t>kwh/Therm</t>
  </si>
  <si>
    <t>$/kWh</t>
  </si>
  <si>
    <t>$/kWh gas equalvant</t>
  </si>
  <si>
    <t>times more expensive gas than electric</t>
  </si>
  <si>
    <t>520 Pike Tower</t>
  </si>
  <si>
    <t>Seattle</t>
  </si>
  <si>
    <t>One Bush</t>
  </si>
  <si>
    <t>mlb</t>
  </si>
  <si>
    <t>175 Varick</t>
  </si>
  <si>
    <t>Oil4</t>
  </si>
  <si>
    <t>Oil 4</t>
  </si>
  <si>
    <t>300 Park</t>
  </si>
  <si>
    <t>333 Bush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</si>
</sst>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3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0" fontId="2" fillId="0" borderId="0" xfId="0" applyFont="1"/>
    <xf numFmtId="164" fontId="0" fillId="0" borderId="0" xfId="1" applyNumberFormat="1" applyFont="1"/>
    <xf numFmtId="0" fontId="4" fillId="4" borderId="1" xfId="0" applyFont="1" applyFill="1" applyBorder="1" applyAlignment="1">
      <alignment horizontal="right" vertical="center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4" fillId="2" borderId="0" xfId="0" applyFont="1" applyFill="1" applyAlignment="1">
      <alignment horizontal="right" vertical="center"/>
    </xf>
    <xf numFmtId="164" fontId="0" fillId="0" borderId="0" xfId="0" applyNumberFormat="1"/>
    <xf numFmtId="43" fontId="0" fillId="0" borderId="0" xfId="0" applyNumberFormat="1"/>
    <xf numFmtId="164" fontId="0" fillId="5" borderId="5" xfId="0" applyNumberFormat="1" applyFill="1" applyBorder="1"/>
    <xf numFmtId="164" fontId="0" fillId="5" borderId="6" xfId="0" applyNumberFormat="1" applyFill="1" applyBorder="1"/>
    <xf numFmtId="43" fontId="0" fillId="5" borderId="6" xfId="0" applyNumberFormat="1" applyFill="1" applyBorder="1"/>
    <xf numFmtId="2" fontId="0" fillId="5" borderId="6" xfId="0" applyNumberFormat="1" applyFill="1" applyBorder="1"/>
    <xf numFmtId="0" fontId="3" fillId="3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1" fontId="0" fillId="0" borderId="0" xfId="0" applyNumberFormat="1"/>
    <xf numFmtId="0" fontId="0" fillId="5" borderId="0" xfId="0" applyFill="1"/>
    <xf numFmtId="0" fontId="0" fillId="5" borderId="8" xfId="0" applyFill="1" applyBorder="1"/>
    <xf numFmtId="43" fontId="0" fillId="5" borderId="9" xfId="1" applyFont="1" applyFill="1" applyBorder="1"/>
    <xf numFmtId="0" fontId="0" fillId="5" borderId="9" xfId="0" applyFill="1" applyBorder="1"/>
    <xf numFmtId="43" fontId="0" fillId="5" borderId="9" xfId="0" applyNumberFormat="1" applyFill="1" applyBorder="1"/>
    <xf numFmtId="1" fontId="4" fillId="2" borderId="1" xfId="0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EE26E-CACE-4F71-9635-910A3BC0710B}">
  <dimension ref="C1:X70"/>
  <sheetViews>
    <sheetView tabSelected="1" workbookViewId="0">
      <selection activeCell="E62" sqref="E62"/>
    </sheetView>
  </sheetViews>
  <sheetFormatPr defaultRowHeight="15" x14ac:dyDescent="0.25"/>
  <cols>
    <col min="5" max="6" width="13.28515625" bestFit="1" customWidth="1"/>
    <col min="7" max="7" width="16.5703125" customWidth="1"/>
    <col min="8" max="8" width="13.28515625" bestFit="1" customWidth="1"/>
    <col min="9" max="9" width="16.7109375" customWidth="1"/>
    <col min="10" max="10" width="15.85546875" customWidth="1"/>
    <col min="11" max="11" width="13.28515625" bestFit="1" customWidth="1"/>
    <col min="13" max="13" width="16" customWidth="1"/>
    <col min="15" max="15" width="17.140625" customWidth="1"/>
  </cols>
  <sheetData>
    <row r="1" spans="3:24" ht="22.5" customHeight="1" x14ac:dyDescent="0.25"/>
    <row r="2" spans="3:24" s="4" customFormat="1" x14ac:dyDescent="0.25">
      <c r="D2" s="4" t="s">
        <v>8</v>
      </c>
      <c r="E2" s="4" t="s">
        <v>13</v>
      </c>
      <c r="F2" s="4" t="s">
        <v>14</v>
      </c>
      <c r="G2" s="4" t="s">
        <v>12</v>
      </c>
      <c r="H2" s="4" t="s">
        <v>15</v>
      </c>
      <c r="I2" s="4" t="s">
        <v>11</v>
      </c>
      <c r="K2" s="4" t="s">
        <v>58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  <c r="R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  <c r="X2" s="4" t="s">
        <v>26</v>
      </c>
    </row>
    <row r="3" spans="3:24" ht="15.75" hidden="1" thickBot="1" x14ac:dyDescent="0.3">
      <c r="C3" s="1">
        <v>1</v>
      </c>
      <c r="D3" s="2" t="s">
        <v>0</v>
      </c>
      <c r="E3" s="3">
        <v>3095792.4</v>
      </c>
      <c r="F3" s="3">
        <v>33.603960000000001</v>
      </c>
      <c r="G3" s="6">
        <v>10581418</v>
      </c>
      <c r="H3" s="3">
        <v>56943.53</v>
      </c>
      <c r="I3" s="3">
        <v>40123.129999999997</v>
      </c>
      <c r="J3" s="3">
        <v>0</v>
      </c>
      <c r="K3" s="3">
        <v>0</v>
      </c>
      <c r="L3" s="3">
        <v>0</v>
      </c>
      <c r="M3" s="2" t="s">
        <v>6</v>
      </c>
      <c r="N3" s="2" t="s">
        <v>6</v>
      </c>
      <c r="O3" s="2" t="s">
        <v>6</v>
      </c>
      <c r="P3" s="2" t="s">
        <v>2</v>
      </c>
      <c r="Q3" s="2" t="s">
        <v>2</v>
      </c>
      <c r="R3" s="2" t="s">
        <v>3</v>
      </c>
      <c r="S3" s="2" t="s">
        <v>9</v>
      </c>
      <c r="T3" s="3">
        <v>370758</v>
      </c>
      <c r="U3" s="2" t="s">
        <v>10</v>
      </c>
      <c r="V3" s="2" t="s">
        <v>11</v>
      </c>
      <c r="W3" s="2" t="s">
        <v>12</v>
      </c>
      <c r="X3" s="2" t="s">
        <v>11</v>
      </c>
    </row>
    <row r="4" spans="3:24" ht="15.75" hidden="1" thickBot="1" x14ac:dyDescent="0.3">
      <c r="C4" s="1">
        <v>2</v>
      </c>
      <c r="D4" s="2" t="s">
        <v>0</v>
      </c>
      <c r="E4" s="3">
        <v>899368</v>
      </c>
      <c r="F4" s="3">
        <v>0</v>
      </c>
      <c r="G4" s="3">
        <v>3074040</v>
      </c>
      <c r="H4" s="3">
        <v>12140.07</v>
      </c>
      <c r="I4" s="3">
        <v>0</v>
      </c>
      <c r="J4" s="3">
        <v>0</v>
      </c>
      <c r="K4" s="3">
        <v>0</v>
      </c>
      <c r="L4" s="3">
        <v>0</v>
      </c>
      <c r="M4" s="2" t="s">
        <v>6</v>
      </c>
      <c r="N4" s="2" t="s">
        <v>6</v>
      </c>
      <c r="O4" s="2" t="s">
        <v>7</v>
      </c>
      <c r="P4" s="2" t="s">
        <v>2</v>
      </c>
      <c r="Q4" s="2" t="s">
        <v>2</v>
      </c>
      <c r="R4" s="2" t="s">
        <v>3</v>
      </c>
      <c r="S4" s="2" t="s">
        <v>9</v>
      </c>
      <c r="T4" s="3">
        <v>370758</v>
      </c>
      <c r="U4" s="2" t="s">
        <v>10</v>
      </c>
      <c r="V4" s="2" t="s">
        <v>11</v>
      </c>
      <c r="W4" s="2" t="s">
        <v>12</v>
      </c>
      <c r="X4" s="2" t="s">
        <v>11</v>
      </c>
    </row>
    <row r="5" spans="3:24" ht="15.75" hidden="1" thickBot="1" x14ac:dyDescent="0.3">
      <c r="C5" s="1">
        <v>3</v>
      </c>
      <c r="D5" s="2" t="s">
        <v>0</v>
      </c>
      <c r="E5" s="3">
        <v>612142.19999999995</v>
      </c>
      <c r="F5" s="3">
        <v>160.96016</v>
      </c>
      <c r="G5" s="3">
        <v>2092302</v>
      </c>
      <c r="H5" s="3">
        <v>12131.77</v>
      </c>
      <c r="I5" s="3">
        <v>192186.43</v>
      </c>
      <c r="J5" s="3">
        <v>0</v>
      </c>
      <c r="K5" s="3">
        <v>0</v>
      </c>
      <c r="L5" s="3">
        <v>0</v>
      </c>
      <c r="M5" s="2" t="s">
        <v>4</v>
      </c>
      <c r="N5" s="2" t="s">
        <v>5</v>
      </c>
      <c r="O5" s="2" t="s">
        <v>6</v>
      </c>
      <c r="P5" s="2" t="s">
        <v>2</v>
      </c>
      <c r="Q5" s="2" t="s">
        <v>2</v>
      </c>
      <c r="R5" s="2" t="s">
        <v>3</v>
      </c>
      <c r="S5" s="2" t="s">
        <v>9</v>
      </c>
      <c r="T5" s="3">
        <v>370758</v>
      </c>
      <c r="U5" s="2" t="s">
        <v>10</v>
      </c>
      <c r="V5" s="2" t="s">
        <v>11</v>
      </c>
      <c r="W5" s="2" t="s">
        <v>12</v>
      </c>
      <c r="X5" s="2" t="s">
        <v>11</v>
      </c>
    </row>
    <row r="6" spans="3:24" ht="15.75" hidden="1" thickBot="1" x14ac:dyDescent="0.3">
      <c r="C6" s="1">
        <v>4</v>
      </c>
      <c r="D6" s="2" t="s">
        <v>0</v>
      </c>
      <c r="E6" s="3">
        <v>4175559</v>
      </c>
      <c r="F6" s="3">
        <v>4219.6764700000003</v>
      </c>
      <c r="G6" s="3">
        <v>14272061</v>
      </c>
      <c r="H6" s="3">
        <v>90387.77</v>
      </c>
      <c r="I6" s="3">
        <v>5038293.7</v>
      </c>
      <c r="J6" s="3">
        <v>0</v>
      </c>
      <c r="K6" s="3">
        <v>0</v>
      </c>
      <c r="L6" s="3">
        <v>0</v>
      </c>
      <c r="M6" s="2" t="s">
        <v>1</v>
      </c>
      <c r="N6" s="2" t="s">
        <v>1</v>
      </c>
      <c r="O6" s="2" t="s">
        <v>1</v>
      </c>
      <c r="P6" s="2" t="s">
        <v>2</v>
      </c>
      <c r="Q6" s="2" t="s">
        <v>2</v>
      </c>
      <c r="R6" s="2" t="s">
        <v>3</v>
      </c>
      <c r="S6" s="2" t="s">
        <v>9</v>
      </c>
      <c r="T6" s="3">
        <v>370758</v>
      </c>
      <c r="U6" s="2" t="s">
        <v>10</v>
      </c>
      <c r="V6" s="2" t="s">
        <v>11</v>
      </c>
      <c r="W6" s="2" t="s">
        <v>12</v>
      </c>
      <c r="X6" s="2" t="s">
        <v>11</v>
      </c>
    </row>
    <row r="7" spans="3:24" hidden="1" x14ac:dyDescent="0.25">
      <c r="E7" s="5">
        <f>SUM(E3:E6)</f>
        <v>8782861.5999999996</v>
      </c>
      <c r="F7" s="5">
        <f t="shared" ref="F7:I7" si="0">SUM(F3:F6)</f>
        <v>4414.2405900000003</v>
      </c>
      <c r="G7" s="5">
        <f t="shared" si="0"/>
        <v>30019821</v>
      </c>
      <c r="H7" s="5">
        <f t="shared" si="0"/>
        <v>171603.14</v>
      </c>
      <c r="I7" s="5">
        <f t="shared" si="0"/>
        <v>5270603.26</v>
      </c>
    </row>
    <row r="8" spans="3:24" hidden="1" x14ac:dyDescent="0.25"/>
    <row r="9" spans="3:24" ht="15.75" hidden="1" thickBot="1" x14ac:dyDescent="0.3">
      <c r="C9" s="1">
        <v>1</v>
      </c>
      <c r="D9" s="2" t="s">
        <v>36</v>
      </c>
      <c r="E9" s="3">
        <v>1762199.9</v>
      </c>
      <c r="F9" s="3">
        <v>2338.1536999999998</v>
      </c>
      <c r="G9" s="3">
        <v>6023199</v>
      </c>
      <c r="H9" s="3">
        <v>0</v>
      </c>
      <c r="I9" s="3">
        <v>2791755.5</v>
      </c>
      <c r="J9" s="3">
        <v>0</v>
      </c>
      <c r="K9" s="3">
        <v>0</v>
      </c>
      <c r="L9" s="3">
        <v>0</v>
      </c>
      <c r="M9" s="2" t="s">
        <v>6</v>
      </c>
      <c r="N9" s="2" t="s">
        <v>5</v>
      </c>
      <c r="O9" s="2" t="s">
        <v>6</v>
      </c>
      <c r="P9" s="2" t="s">
        <v>2</v>
      </c>
      <c r="Q9" s="2" t="s">
        <v>2</v>
      </c>
      <c r="R9" s="2" t="s">
        <v>3</v>
      </c>
      <c r="S9" s="2" t="s">
        <v>9</v>
      </c>
      <c r="T9" s="3">
        <v>429572</v>
      </c>
      <c r="U9" s="2" t="s">
        <v>37</v>
      </c>
      <c r="V9" s="2" t="s">
        <v>38</v>
      </c>
      <c r="W9" s="2" t="s">
        <v>12</v>
      </c>
      <c r="X9" s="2" t="s">
        <v>38</v>
      </c>
    </row>
    <row r="10" spans="3:24" ht="15.75" hidden="1" thickBot="1" x14ac:dyDescent="0.3">
      <c r="C10" s="1">
        <v>2</v>
      </c>
      <c r="D10" s="2" t="s">
        <v>36</v>
      </c>
      <c r="E10" s="3">
        <v>370647.2</v>
      </c>
      <c r="F10" s="3">
        <v>343.61869999999999</v>
      </c>
      <c r="G10" s="3">
        <v>1266872</v>
      </c>
      <c r="H10" s="3">
        <v>0</v>
      </c>
      <c r="I10" s="3">
        <v>410280.7</v>
      </c>
      <c r="J10" s="3">
        <v>0</v>
      </c>
      <c r="K10" s="3">
        <v>0</v>
      </c>
      <c r="L10" s="3">
        <v>0</v>
      </c>
      <c r="M10" s="2" t="s">
        <v>6</v>
      </c>
      <c r="N10" s="2" t="s">
        <v>5</v>
      </c>
      <c r="O10" s="2" t="s">
        <v>7</v>
      </c>
      <c r="P10" s="2" t="s">
        <v>2</v>
      </c>
      <c r="Q10" s="2" t="s">
        <v>2</v>
      </c>
      <c r="R10" s="2" t="s">
        <v>3</v>
      </c>
      <c r="S10" s="2" t="s">
        <v>9</v>
      </c>
      <c r="T10" s="3">
        <v>429572</v>
      </c>
      <c r="U10" s="2" t="s">
        <v>37</v>
      </c>
      <c r="V10" s="2" t="s">
        <v>38</v>
      </c>
      <c r="W10" s="2" t="s">
        <v>12</v>
      </c>
      <c r="X10" s="2" t="s">
        <v>38</v>
      </c>
    </row>
    <row r="11" spans="3:24" ht="15.75" hidden="1" thickBot="1" x14ac:dyDescent="0.3">
      <c r="C11" s="1">
        <v>3</v>
      </c>
      <c r="D11" s="2" t="s">
        <v>36</v>
      </c>
      <c r="E11" s="3">
        <v>332514.59999999998</v>
      </c>
      <c r="F11" s="3">
        <v>486.17469999999997</v>
      </c>
      <c r="G11" s="3">
        <v>1136535</v>
      </c>
      <c r="H11" s="3">
        <v>0</v>
      </c>
      <c r="I11" s="3">
        <v>580492.6</v>
      </c>
      <c r="J11" s="3">
        <v>0</v>
      </c>
      <c r="K11" s="3">
        <v>0</v>
      </c>
      <c r="L11" s="3">
        <v>0</v>
      </c>
      <c r="M11" s="2" t="s">
        <v>4</v>
      </c>
      <c r="N11" s="2" t="s">
        <v>5</v>
      </c>
      <c r="O11" s="2" t="s">
        <v>1</v>
      </c>
      <c r="P11" s="2" t="s">
        <v>2</v>
      </c>
      <c r="Q11" s="2" t="s">
        <v>2</v>
      </c>
      <c r="R11" s="2" t="s">
        <v>3</v>
      </c>
      <c r="S11" s="2" t="s">
        <v>9</v>
      </c>
      <c r="T11" s="3">
        <v>429572</v>
      </c>
      <c r="U11" s="2" t="s">
        <v>37</v>
      </c>
      <c r="V11" s="2" t="s">
        <v>38</v>
      </c>
      <c r="W11" s="2" t="s">
        <v>12</v>
      </c>
      <c r="X11" s="2" t="s">
        <v>38</v>
      </c>
    </row>
    <row r="12" spans="3:24" ht="15.75" hidden="1" thickBot="1" x14ac:dyDescent="0.3">
      <c r="C12" s="1">
        <v>4</v>
      </c>
      <c r="D12" s="2" t="s">
        <v>36</v>
      </c>
      <c r="E12" s="3">
        <v>1838185.8</v>
      </c>
      <c r="F12" s="3">
        <v>3017.0983999999999</v>
      </c>
      <c r="G12" s="3">
        <v>6282919</v>
      </c>
      <c r="H12" s="3">
        <v>0</v>
      </c>
      <c r="I12" s="3">
        <v>3602415.5</v>
      </c>
      <c r="J12" s="3">
        <v>0</v>
      </c>
      <c r="K12" s="3">
        <v>0</v>
      </c>
      <c r="L12" s="3">
        <v>0</v>
      </c>
      <c r="M12" s="2" t="s">
        <v>1</v>
      </c>
      <c r="N12" s="2" t="s">
        <v>5</v>
      </c>
      <c r="O12" s="2" t="s">
        <v>1</v>
      </c>
      <c r="P12" s="2" t="s">
        <v>2</v>
      </c>
      <c r="Q12" s="2" t="s">
        <v>2</v>
      </c>
      <c r="R12" s="2" t="s">
        <v>3</v>
      </c>
      <c r="S12" s="2" t="s">
        <v>9</v>
      </c>
      <c r="T12" s="3">
        <v>429572</v>
      </c>
      <c r="U12" s="2" t="s">
        <v>37</v>
      </c>
      <c r="V12" s="2" t="s">
        <v>38</v>
      </c>
      <c r="W12" s="2" t="s">
        <v>12</v>
      </c>
      <c r="X12" s="2" t="s">
        <v>38</v>
      </c>
    </row>
    <row r="13" spans="3:24" hidden="1" x14ac:dyDescent="0.25">
      <c r="E13">
        <f>SUM(E9:E12)</f>
        <v>4303547.5</v>
      </c>
      <c r="F13">
        <f t="shared" ref="F13:I13" si="1">SUM(F9:F12)</f>
        <v>6185.0455000000002</v>
      </c>
      <c r="G13">
        <f t="shared" si="1"/>
        <v>14709525</v>
      </c>
      <c r="I13">
        <f t="shared" si="1"/>
        <v>7384944.3000000007</v>
      </c>
    </row>
    <row r="14" spans="3:24" hidden="1" x14ac:dyDescent="0.25"/>
    <row r="15" spans="3:24" hidden="1" x14ac:dyDescent="0.25"/>
    <row r="16" spans="3:24" ht="15.75" hidden="1" thickBot="1" x14ac:dyDescent="0.3">
      <c r="C16" s="1">
        <v>1</v>
      </c>
      <c r="D16" s="2" t="s">
        <v>39</v>
      </c>
      <c r="E16" s="3">
        <v>968454.4</v>
      </c>
      <c r="F16" s="3">
        <v>0</v>
      </c>
      <c r="G16" s="3">
        <v>3310177</v>
      </c>
      <c r="H16" s="3">
        <v>739395.4</v>
      </c>
      <c r="I16" s="3">
        <v>0</v>
      </c>
      <c r="J16" s="3">
        <v>0</v>
      </c>
      <c r="K16" s="3">
        <v>0</v>
      </c>
      <c r="L16" s="3">
        <v>0</v>
      </c>
      <c r="M16" s="2" t="s">
        <v>6</v>
      </c>
      <c r="N16" s="2" t="s">
        <v>6</v>
      </c>
      <c r="O16" s="2" t="s">
        <v>7</v>
      </c>
      <c r="P16" s="2" t="s">
        <v>2</v>
      </c>
      <c r="Q16" s="2" t="s">
        <v>2</v>
      </c>
      <c r="R16" s="2" t="s">
        <v>3</v>
      </c>
      <c r="S16" s="2" t="s">
        <v>9</v>
      </c>
      <c r="T16" s="3">
        <v>138762</v>
      </c>
      <c r="U16" s="2" t="s">
        <v>37</v>
      </c>
      <c r="V16" s="2" t="s">
        <v>38</v>
      </c>
      <c r="W16" s="2" t="s">
        <v>12</v>
      </c>
      <c r="X16" s="2" t="s">
        <v>38</v>
      </c>
    </row>
    <row r="17" spans="3:24" ht="15.75" hidden="1" thickBot="1" x14ac:dyDescent="0.3">
      <c r="C17" s="1">
        <v>2</v>
      </c>
      <c r="D17" s="2" t="s">
        <v>39</v>
      </c>
      <c r="E17" s="3">
        <v>192654</v>
      </c>
      <c r="F17" s="3">
        <v>0</v>
      </c>
      <c r="G17" s="3">
        <v>658491.30000000005</v>
      </c>
      <c r="H17" s="3">
        <v>132822.79999999999</v>
      </c>
      <c r="I17" s="3">
        <v>0</v>
      </c>
      <c r="J17" s="3">
        <v>0</v>
      </c>
      <c r="K17" s="3">
        <v>0</v>
      </c>
      <c r="L17" s="3">
        <v>0</v>
      </c>
      <c r="M17" s="2" t="s">
        <v>6</v>
      </c>
      <c r="N17" s="2" t="s">
        <v>5</v>
      </c>
      <c r="O17" s="2" t="s">
        <v>7</v>
      </c>
      <c r="P17" s="2" t="s">
        <v>2</v>
      </c>
      <c r="Q17" s="2" t="s">
        <v>2</v>
      </c>
      <c r="R17" s="2" t="s">
        <v>3</v>
      </c>
      <c r="S17" s="2" t="s">
        <v>9</v>
      </c>
      <c r="T17" s="3">
        <v>138762</v>
      </c>
      <c r="U17" s="2" t="s">
        <v>37</v>
      </c>
      <c r="V17" s="2" t="s">
        <v>38</v>
      </c>
      <c r="W17" s="2" t="s">
        <v>12</v>
      </c>
      <c r="X17" s="2" t="s">
        <v>38</v>
      </c>
    </row>
    <row r="18" spans="3:24" ht="15.75" hidden="1" thickBot="1" x14ac:dyDescent="0.3">
      <c r="C18" s="1">
        <v>3</v>
      </c>
      <c r="D18" s="2" t="s">
        <v>39</v>
      </c>
      <c r="E18" s="3">
        <v>164810.20000000001</v>
      </c>
      <c r="F18" s="3">
        <v>0</v>
      </c>
      <c r="G18" s="3">
        <v>563321.30000000005</v>
      </c>
      <c r="H18" s="3">
        <v>332216.8</v>
      </c>
      <c r="I18" s="3">
        <v>0</v>
      </c>
      <c r="J18" s="3">
        <v>0</v>
      </c>
      <c r="K18" s="3">
        <v>0</v>
      </c>
      <c r="L18" s="3">
        <v>0</v>
      </c>
      <c r="M18" s="2" t="s">
        <v>4</v>
      </c>
      <c r="N18" s="2" t="s">
        <v>1</v>
      </c>
      <c r="O18" s="2" t="s">
        <v>7</v>
      </c>
      <c r="P18" s="2" t="s">
        <v>2</v>
      </c>
      <c r="Q18" s="2" t="s">
        <v>2</v>
      </c>
      <c r="R18" s="2" t="s">
        <v>3</v>
      </c>
      <c r="S18" s="2" t="s">
        <v>9</v>
      </c>
      <c r="T18" s="3">
        <v>138762</v>
      </c>
      <c r="U18" s="2" t="s">
        <v>37</v>
      </c>
      <c r="V18" s="2" t="s">
        <v>38</v>
      </c>
      <c r="W18" s="2" t="s">
        <v>12</v>
      </c>
      <c r="X18" s="2" t="s">
        <v>38</v>
      </c>
    </row>
    <row r="19" spans="3:24" ht="15.75" hidden="1" thickBot="1" x14ac:dyDescent="0.3">
      <c r="C19" s="1">
        <v>4</v>
      </c>
      <c r="D19" s="2" t="s">
        <v>39</v>
      </c>
      <c r="E19" s="3">
        <v>889049.5</v>
      </c>
      <c r="F19" s="3">
        <v>0</v>
      </c>
      <c r="G19" s="3">
        <v>3038771</v>
      </c>
      <c r="H19" s="3">
        <v>1589957.3</v>
      </c>
      <c r="I19" s="3">
        <v>0</v>
      </c>
      <c r="J19" s="3">
        <v>0</v>
      </c>
      <c r="K19" s="3">
        <v>0</v>
      </c>
      <c r="L19" s="3">
        <v>0</v>
      </c>
      <c r="M19" s="2" t="s">
        <v>1</v>
      </c>
      <c r="N19" s="2" t="s">
        <v>1</v>
      </c>
      <c r="O19" s="2" t="s">
        <v>7</v>
      </c>
      <c r="P19" s="2" t="s">
        <v>2</v>
      </c>
      <c r="Q19" s="2" t="s">
        <v>2</v>
      </c>
      <c r="R19" s="2" t="s">
        <v>3</v>
      </c>
      <c r="S19" s="2" t="s">
        <v>9</v>
      </c>
      <c r="T19" s="3">
        <v>138762</v>
      </c>
      <c r="U19" s="2" t="s">
        <v>37</v>
      </c>
      <c r="V19" s="2" t="s">
        <v>38</v>
      </c>
      <c r="W19" s="2" t="s">
        <v>12</v>
      </c>
      <c r="X19" s="2" t="s">
        <v>38</v>
      </c>
    </row>
    <row r="20" spans="3:24" hidden="1" x14ac:dyDescent="0.25">
      <c r="C20" s="20"/>
      <c r="D20" s="21"/>
      <c r="E20" s="13">
        <f>SUM(E16:E19)</f>
        <v>2214968.0999999996</v>
      </c>
      <c r="F20" s="13"/>
      <c r="G20" s="13"/>
      <c r="H20" s="13">
        <f>SUM(H16:H19)</f>
        <v>2794392.3</v>
      </c>
      <c r="I20" s="13"/>
      <c r="J20" s="13"/>
      <c r="K20" s="13"/>
      <c r="L20" s="13"/>
      <c r="M20" s="21"/>
      <c r="N20" s="21"/>
      <c r="O20" s="21"/>
      <c r="P20" s="21"/>
      <c r="Q20" s="21"/>
      <c r="R20" s="21"/>
      <c r="S20" s="21"/>
      <c r="T20" s="13"/>
      <c r="U20" s="21"/>
      <c r="V20" s="21"/>
      <c r="W20" s="21"/>
      <c r="X20" s="21"/>
    </row>
    <row r="21" spans="3:24" ht="15.75" hidden="1" thickBot="1" x14ac:dyDescent="0.3">
      <c r="C21" s="1">
        <v>1</v>
      </c>
      <c r="D21" s="2" t="s">
        <v>52</v>
      </c>
      <c r="E21" s="3">
        <v>1768929.7</v>
      </c>
      <c r="F21" s="3">
        <v>0</v>
      </c>
      <c r="G21" s="3">
        <v>6046202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2" t="s">
        <v>6</v>
      </c>
      <c r="N21" s="2" t="s">
        <v>5</v>
      </c>
      <c r="O21" s="2" t="s">
        <v>7</v>
      </c>
      <c r="P21" s="2" t="s">
        <v>2</v>
      </c>
      <c r="Q21" s="2" t="s">
        <v>2</v>
      </c>
      <c r="R21" s="2" t="s">
        <v>3</v>
      </c>
      <c r="S21" s="2" t="s">
        <v>9</v>
      </c>
      <c r="T21" s="3">
        <v>425829</v>
      </c>
      <c r="U21" s="2" t="s">
        <v>53</v>
      </c>
      <c r="V21" s="2" t="s">
        <v>12</v>
      </c>
      <c r="W21" s="2" t="s">
        <v>12</v>
      </c>
      <c r="X21" s="2" t="s">
        <v>12</v>
      </c>
    </row>
    <row r="22" spans="3:24" ht="15.75" hidden="1" thickBot="1" x14ac:dyDescent="0.3">
      <c r="C22" s="1">
        <v>2</v>
      </c>
      <c r="D22" s="2" t="s">
        <v>52</v>
      </c>
      <c r="E22" s="3">
        <v>319107.3</v>
      </c>
      <c r="F22" s="3">
        <v>0</v>
      </c>
      <c r="G22" s="3">
        <v>1090709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2" t="s">
        <v>4</v>
      </c>
      <c r="N22" s="2" t="s">
        <v>5</v>
      </c>
      <c r="O22" s="2" t="s">
        <v>7</v>
      </c>
      <c r="P22" s="2" t="s">
        <v>2</v>
      </c>
      <c r="Q22" s="2" t="s">
        <v>2</v>
      </c>
      <c r="R22" s="2" t="s">
        <v>3</v>
      </c>
      <c r="S22" s="2" t="s">
        <v>9</v>
      </c>
      <c r="T22" s="3">
        <v>425829</v>
      </c>
      <c r="U22" s="2" t="s">
        <v>53</v>
      </c>
      <c r="V22" s="2" t="s">
        <v>12</v>
      </c>
      <c r="W22" s="2" t="s">
        <v>12</v>
      </c>
      <c r="X22" s="2" t="s">
        <v>12</v>
      </c>
    </row>
    <row r="23" spans="3:24" ht="15.75" hidden="1" thickBot="1" x14ac:dyDescent="0.3">
      <c r="C23" s="1">
        <v>3</v>
      </c>
      <c r="D23" s="2" t="s">
        <v>52</v>
      </c>
      <c r="E23" s="3">
        <v>2664373</v>
      </c>
      <c r="F23" s="3">
        <v>0</v>
      </c>
      <c r="G23" s="3">
        <v>9106827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2" t="s">
        <v>1</v>
      </c>
      <c r="N23" s="2" t="s">
        <v>5</v>
      </c>
      <c r="O23" s="2" t="s">
        <v>7</v>
      </c>
      <c r="P23" s="2" t="s">
        <v>2</v>
      </c>
      <c r="Q23" s="2" t="s">
        <v>2</v>
      </c>
      <c r="R23" s="2" t="s">
        <v>3</v>
      </c>
      <c r="S23" s="2" t="s">
        <v>9</v>
      </c>
      <c r="T23" s="3">
        <v>425829</v>
      </c>
      <c r="U23" s="2" t="s">
        <v>53</v>
      </c>
      <c r="V23" s="2" t="s">
        <v>12</v>
      </c>
      <c r="W23" s="2" t="s">
        <v>12</v>
      </c>
      <c r="X23" s="2" t="s">
        <v>12</v>
      </c>
    </row>
    <row r="24" spans="3:24" ht="15.75" hidden="1" thickBot="1" x14ac:dyDescent="0.3">
      <c r="C24" s="1">
        <v>5</v>
      </c>
      <c r="D24" s="2" t="s">
        <v>54</v>
      </c>
      <c r="E24" s="3">
        <v>1550920.9</v>
      </c>
      <c r="F24" s="3">
        <v>1848.2876000000001</v>
      </c>
      <c r="G24" s="3">
        <v>5301048</v>
      </c>
      <c r="H24" s="3">
        <v>0</v>
      </c>
      <c r="I24" s="3">
        <v>2206855.4</v>
      </c>
      <c r="J24" s="3">
        <v>0</v>
      </c>
      <c r="K24" s="3">
        <v>0</v>
      </c>
      <c r="L24" s="3">
        <v>0</v>
      </c>
      <c r="M24" s="2" t="s">
        <v>6</v>
      </c>
      <c r="N24" s="2" t="s">
        <v>5</v>
      </c>
      <c r="O24" s="2" t="s">
        <v>6</v>
      </c>
      <c r="P24" s="2" t="s">
        <v>2</v>
      </c>
      <c r="Q24" s="2" t="s">
        <v>2</v>
      </c>
      <c r="R24" s="2" t="s">
        <v>3</v>
      </c>
      <c r="S24" s="2" t="s">
        <v>9</v>
      </c>
      <c r="T24" s="3">
        <v>451725</v>
      </c>
      <c r="U24" s="2" t="s">
        <v>37</v>
      </c>
      <c r="V24" s="2" t="s">
        <v>38</v>
      </c>
      <c r="W24" s="2" t="s">
        <v>12</v>
      </c>
      <c r="X24" s="2" t="s">
        <v>38</v>
      </c>
    </row>
    <row r="25" spans="3:24" ht="15.75" hidden="1" thickBot="1" x14ac:dyDescent="0.3">
      <c r="C25" s="1">
        <v>6</v>
      </c>
      <c r="D25" s="2" t="s">
        <v>54</v>
      </c>
      <c r="E25" s="3">
        <v>376666.6</v>
      </c>
      <c r="F25" s="3">
        <v>325.6635</v>
      </c>
      <c r="G25" s="3">
        <v>1287446</v>
      </c>
      <c r="H25" s="3">
        <v>0</v>
      </c>
      <c r="I25" s="3">
        <v>388842.2</v>
      </c>
      <c r="J25" s="3">
        <v>0</v>
      </c>
      <c r="K25" s="3">
        <v>0</v>
      </c>
      <c r="L25" s="3">
        <v>0</v>
      </c>
      <c r="M25" s="2" t="s">
        <v>6</v>
      </c>
      <c r="N25" s="2" t="s">
        <v>5</v>
      </c>
      <c r="O25" s="2" t="s">
        <v>7</v>
      </c>
      <c r="P25" s="2" t="s">
        <v>2</v>
      </c>
      <c r="Q25" s="2" t="s">
        <v>2</v>
      </c>
      <c r="R25" s="2" t="s">
        <v>3</v>
      </c>
      <c r="S25" s="2" t="s">
        <v>9</v>
      </c>
      <c r="T25" s="3">
        <v>451725</v>
      </c>
      <c r="U25" s="2" t="s">
        <v>37</v>
      </c>
      <c r="V25" s="2" t="s">
        <v>38</v>
      </c>
      <c r="W25" s="2" t="s">
        <v>12</v>
      </c>
      <c r="X25" s="2" t="s">
        <v>38</v>
      </c>
    </row>
    <row r="26" spans="3:24" ht="15.75" hidden="1" thickBot="1" x14ac:dyDescent="0.3">
      <c r="C26" s="1">
        <v>7</v>
      </c>
      <c r="D26" s="2" t="s">
        <v>54</v>
      </c>
      <c r="E26" s="3">
        <v>316295.09999999998</v>
      </c>
      <c r="F26" s="3">
        <v>348.19630000000001</v>
      </c>
      <c r="G26" s="3">
        <v>1081097</v>
      </c>
      <c r="H26" s="3">
        <v>0</v>
      </c>
      <c r="I26" s="3">
        <v>415746.4</v>
      </c>
      <c r="J26" s="3">
        <v>0</v>
      </c>
      <c r="K26" s="3">
        <v>0</v>
      </c>
      <c r="L26" s="3">
        <v>0</v>
      </c>
      <c r="M26" s="2" t="s">
        <v>4</v>
      </c>
      <c r="N26" s="2" t="s">
        <v>5</v>
      </c>
      <c r="O26" s="2" t="s">
        <v>6</v>
      </c>
      <c r="P26" s="2" t="s">
        <v>2</v>
      </c>
      <c r="Q26" s="2" t="s">
        <v>2</v>
      </c>
      <c r="R26" s="2" t="s">
        <v>3</v>
      </c>
      <c r="S26" s="2" t="s">
        <v>9</v>
      </c>
      <c r="T26" s="3">
        <v>451725</v>
      </c>
      <c r="U26" s="2" t="s">
        <v>37</v>
      </c>
      <c r="V26" s="2" t="s">
        <v>38</v>
      </c>
      <c r="W26" s="2" t="s">
        <v>12</v>
      </c>
      <c r="X26" s="2" t="s">
        <v>38</v>
      </c>
    </row>
    <row r="27" spans="3:24" ht="15.75" hidden="1" thickBot="1" x14ac:dyDescent="0.3">
      <c r="C27" s="1">
        <v>8</v>
      </c>
      <c r="D27" s="2" t="s">
        <v>54</v>
      </c>
      <c r="E27" s="3">
        <v>2341528.7999999998</v>
      </c>
      <c r="F27" s="3">
        <v>3439.4220999999998</v>
      </c>
      <c r="G27" s="3">
        <v>8003346</v>
      </c>
      <c r="H27" s="3">
        <v>0</v>
      </c>
      <c r="I27" s="3">
        <v>4106669.9</v>
      </c>
      <c r="J27" s="3">
        <v>0</v>
      </c>
      <c r="K27" s="3">
        <v>0</v>
      </c>
      <c r="L27" s="3">
        <v>0</v>
      </c>
      <c r="M27" s="2" t="s">
        <v>1</v>
      </c>
      <c r="N27" s="2" t="s">
        <v>5</v>
      </c>
      <c r="O27" s="2" t="s">
        <v>1</v>
      </c>
      <c r="P27" s="2" t="s">
        <v>2</v>
      </c>
      <c r="Q27" s="2" t="s">
        <v>2</v>
      </c>
      <c r="R27" s="2" t="s">
        <v>3</v>
      </c>
      <c r="S27" s="2" t="s">
        <v>9</v>
      </c>
      <c r="T27" s="3">
        <v>451725</v>
      </c>
      <c r="U27" s="2" t="s">
        <v>37</v>
      </c>
      <c r="V27" s="2" t="s">
        <v>38</v>
      </c>
      <c r="W27" s="2" t="s">
        <v>12</v>
      </c>
      <c r="X27" s="2" t="s">
        <v>38</v>
      </c>
    </row>
    <row r="28" spans="3:24" hidden="1" x14ac:dyDescent="0.25">
      <c r="E28">
        <f>SUM(E21:E27)</f>
        <v>9337821.3999999985</v>
      </c>
      <c r="F28">
        <f>SUM(F21:F27)</f>
        <v>5961.5694999999996</v>
      </c>
    </row>
    <row r="29" spans="3:24" ht="15.75" hidden="1" thickBot="1" x14ac:dyDescent="0.3">
      <c r="C29" s="1">
        <v>1</v>
      </c>
      <c r="D29" s="2" t="s">
        <v>56</v>
      </c>
      <c r="E29" s="28">
        <v>544745.93000000005</v>
      </c>
      <c r="F29" s="3">
        <v>0</v>
      </c>
      <c r="G29" s="3">
        <v>1861941.6</v>
      </c>
      <c r="H29" s="3">
        <v>232.63333299999999</v>
      </c>
      <c r="I29" s="3">
        <v>0</v>
      </c>
      <c r="J29" s="3">
        <v>0</v>
      </c>
      <c r="K29" s="28">
        <v>98939.33</v>
      </c>
      <c r="L29" s="3">
        <v>0</v>
      </c>
      <c r="M29" s="2" t="s">
        <v>6</v>
      </c>
      <c r="N29" s="2" t="s">
        <v>6</v>
      </c>
      <c r="O29" s="2" t="s">
        <v>7</v>
      </c>
      <c r="P29" s="2" t="s">
        <v>2</v>
      </c>
      <c r="Q29" s="2" t="s">
        <v>2</v>
      </c>
      <c r="R29" s="2" t="s">
        <v>3</v>
      </c>
      <c r="S29" s="2" t="s">
        <v>9</v>
      </c>
      <c r="T29" s="3">
        <v>176119</v>
      </c>
      <c r="U29" s="2" t="s">
        <v>10</v>
      </c>
      <c r="V29" s="2" t="s">
        <v>57</v>
      </c>
      <c r="W29" s="2" t="s">
        <v>12</v>
      </c>
      <c r="X29" s="2" t="s">
        <v>57</v>
      </c>
    </row>
    <row r="30" spans="3:24" ht="15.75" hidden="1" thickBot="1" x14ac:dyDescent="0.3">
      <c r="C30" s="1">
        <v>2</v>
      </c>
      <c r="D30" s="2" t="s">
        <v>56</v>
      </c>
      <c r="E30" s="28">
        <v>76868.86</v>
      </c>
      <c r="F30" s="3">
        <v>0</v>
      </c>
      <c r="G30" s="3">
        <v>262737.8</v>
      </c>
      <c r="H30" s="3">
        <v>8.766667</v>
      </c>
      <c r="I30" s="3">
        <v>0</v>
      </c>
      <c r="J30" s="3">
        <v>0</v>
      </c>
      <c r="K30" s="28">
        <v>0</v>
      </c>
      <c r="L30" s="3">
        <v>0</v>
      </c>
      <c r="M30" s="2" t="s">
        <v>4</v>
      </c>
      <c r="N30" s="2" t="s">
        <v>5</v>
      </c>
      <c r="O30" s="2" t="s">
        <v>7</v>
      </c>
      <c r="P30" s="2" t="s">
        <v>2</v>
      </c>
      <c r="Q30" s="2" t="s">
        <v>2</v>
      </c>
      <c r="R30" s="2" t="s">
        <v>3</v>
      </c>
      <c r="S30" s="2" t="s">
        <v>9</v>
      </c>
      <c r="T30" s="3">
        <v>176119</v>
      </c>
      <c r="U30" s="2" t="s">
        <v>10</v>
      </c>
      <c r="V30" s="2" t="s">
        <v>57</v>
      </c>
      <c r="W30" s="2" t="s">
        <v>12</v>
      </c>
      <c r="X30" s="2" t="s">
        <v>57</v>
      </c>
    </row>
    <row r="31" spans="3:24" ht="15.75" hidden="1" thickBot="1" x14ac:dyDescent="0.3">
      <c r="C31" s="1">
        <v>3</v>
      </c>
      <c r="D31" s="2" t="s">
        <v>56</v>
      </c>
      <c r="E31" s="28">
        <v>602947.43999999994</v>
      </c>
      <c r="F31" s="3">
        <v>0</v>
      </c>
      <c r="G31" s="3">
        <v>2060874.3</v>
      </c>
      <c r="H31" s="3">
        <v>626.5</v>
      </c>
      <c r="I31" s="3">
        <v>0</v>
      </c>
      <c r="J31" s="3">
        <v>0</v>
      </c>
      <c r="K31" s="28">
        <v>3297341.93</v>
      </c>
      <c r="L31" s="3">
        <v>0</v>
      </c>
      <c r="M31" s="2" t="s">
        <v>1</v>
      </c>
      <c r="N31" s="2" t="s">
        <v>1</v>
      </c>
      <c r="O31" s="2" t="s">
        <v>7</v>
      </c>
      <c r="P31" s="2" t="s">
        <v>2</v>
      </c>
      <c r="Q31" s="2" t="s">
        <v>2</v>
      </c>
      <c r="R31" s="2" t="s">
        <v>3</v>
      </c>
      <c r="S31" s="2" t="s">
        <v>9</v>
      </c>
      <c r="T31" s="3">
        <v>176119</v>
      </c>
      <c r="U31" s="2" t="s">
        <v>10</v>
      </c>
      <c r="V31" s="2" t="s">
        <v>57</v>
      </c>
      <c r="W31" s="2" t="s">
        <v>12</v>
      </c>
      <c r="X31" s="2" t="s">
        <v>57</v>
      </c>
    </row>
    <row r="32" spans="3:24" hidden="1" x14ac:dyDescent="0.25">
      <c r="E32" s="22">
        <f>SUM(E29:E31)</f>
        <v>1224562.23</v>
      </c>
      <c r="H32">
        <f>SUM(H29:H31)</f>
        <v>867.9</v>
      </c>
      <c r="K32" s="22">
        <f>SUM(K29:K31)</f>
        <v>3396281.2600000002</v>
      </c>
      <c r="L32" t="s">
        <v>32</v>
      </c>
    </row>
    <row r="33" spans="3:24" ht="15.75" hidden="1" thickBot="1" x14ac:dyDescent="0.3">
      <c r="C33" s="1">
        <v>1</v>
      </c>
      <c r="D33" s="2" t="s">
        <v>59</v>
      </c>
      <c r="E33" s="3">
        <v>2872334.2</v>
      </c>
      <c r="F33" s="3">
        <v>6506.3113000000003</v>
      </c>
      <c r="G33" s="3">
        <v>9817638</v>
      </c>
      <c r="H33" s="3">
        <v>414508.47</v>
      </c>
      <c r="I33" s="3">
        <v>7768535.7000000002</v>
      </c>
      <c r="J33" s="3">
        <v>0</v>
      </c>
      <c r="K33" s="3">
        <v>0</v>
      </c>
      <c r="L33" s="3">
        <v>0</v>
      </c>
      <c r="M33" s="2" t="s">
        <v>6</v>
      </c>
      <c r="N33" s="2" t="s">
        <v>6</v>
      </c>
      <c r="O33" s="2" t="s">
        <v>6</v>
      </c>
      <c r="P33" s="2" t="s">
        <v>2</v>
      </c>
      <c r="Q33" s="2" t="s">
        <v>2</v>
      </c>
      <c r="R33" s="2" t="s">
        <v>3</v>
      </c>
      <c r="S33" s="2" t="s">
        <v>9</v>
      </c>
      <c r="T33" s="3">
        <v>777658</v>
      </c>
      <c r="U33" s="2" t="s">
        <v>10</v>
      </c>
      <c r="V33" s="2" t="s">
        <v>11</v>
      </c>
      <c r="W33" s="2" t="s">
        <v>12</v>
      </c>
      <c r="X33" s="2" t="s">
        <v>11</v>
      </c>
    </row>
    <row r="34" spans="3:24" ht="15.75" hidden="1" thickBot="1" x14ac:dyDescent="0.3">
      <c r="C34" s="1">
        <v>2</v>
      </c>
      <c r="D34" s="2" t="s">
        <v>59</v>
      </c>
      <c r="E34" s="3">
        <v>702304.8</v>
      </c>
      <c r="F34" s="3">
        <v>1280.9599000000001</v>
      </c>
      <c r="G34" s="3">
        <v>2400478</v>
      </c>
      <c r="H34" s="3">
        <v>92674.87</v>
      </c>
      <c r="I34" s="3">
        <v>1529466.1</v>
      </c>
      <c r="J34" s="3">
        <v>0</v>
      </c>
      <c r="K34" s="3">
        <v>0</v>
      </c>
      <c r="L34" s="3">
        <v>0</v>
      </c>
      <c r="M34" s="2" t="s">
        <v>6</v>
      </c>
      <c r="N34" s="2" t="s">
        <v>5</v>
      </c>
      <c r="O34" s="2" t="s">
        <v>6</v>
      </c>
      <c r="P34" s="2" t="s">
        <v>2</v>
      </c>
      <c r="Q34" s="2" t="s">
        <v>2</v>
      </c>
      <c r="R34" s="2" t="s">
        <v>3</v>
      </c>
      <c r="S34" s="2" t="s">
        <v>9</v>
      </c>
      <c r="T34" s="3">
        <v>777658</v>
      </c>
      <c r="U34" s="2" t="s">
        <v>10</v>
      </c>
      <c r="V34" s="2" t="s">
        <v>11</v>
      </c>
      <c r="W34" s="2" t="s">
        <v>12</v>
      </c>
      <c r="X34" s="2" t="s">
        <v>11</v>
      </c>
    </row>
    <row r="35" spans="3:24" ht="15.75" hidden="1" thickBot="1" x14ac:dyDescent="0.3">
      <c r="C35" s="1">
        <v>3</v>
      </c>
      <c r="D35" s="2" t="s">
        <v>59</v>
      </c>
      <c r="E35" s="3">
        <v>595565.80000000005</v>
      </c>
      <c r="F35" s="3">
        <v>811.51430000000005</v>
      </c>
      <c r="G35" s="3">
        <v>2035644</v>
      </c>
      <c r="H35" s="3">
        <v>121553.47</v>
      </c>
      <c r="I35" s="3">
        <v>968948.1</v>
      </c>
      <c r="J35" s="3">
        <v>0</v>
      </c>
      <c r="K35" s="3">
        <v>0</v>
      </c>
      <c r="L35" s="3">
        <v>0</v>
      </c>
      <c r="M35" s="2" t="s">
        <v>4</v>
      </c>
      <c r="N35" s="2" t="s">
        <v>6</v>
      </c>
      <c r="O35" s="2" t="s">
        <v>6</v>
      </c>
      <c r="P35" s="2" t="s">
        <v>2</v>
      </c>
      <c r="Q35" s="2" t="s">
        <v>2</v>
      </c>
      <c r="R35" s="2" t="s">
        <v>3</v>
      </c>
      <c r="S35" s="2" t="s">
        <v>9</v>
      </c>
      <c r="T35" s="3">
        <v>777658</v>
      </c>
      <c r="U35" s="2" t="s">
        <v>10</v>
      </c>
      <c r="V35" s="2" t="s">
        <v>11</v>
      </c>
      <c r="W35" s="2" t="s">
        <v>12</v>
      </c>
      <c r="X35" s="2" t="s">
        <v>11</v>
      </c>
    </row>
    <row r="36" spans="3:24" ht="15.75" hidden="1" thickBot="1" x14ac:dyDescent="0.3">
      <c r="C36" s="1">
        <v>4</v>
      </c>
      <c r="D36" s="2" t="s">
        <v>59</v>
      </c>
      <c r="E36" s="3">
        <v>3280863.8</v>
      </c>
      <c r="F36" s="3">
        <v>8557.6916999999994</v>
      </c>
      <c r="G36" s="3">
        <v>11213993</v>
      </c>
      <c r="H36" s="3">
        <v>672862.53</v>
      </c>
      <c r="I36" s="3">
        <v>10217883.9</v>
      </c>
      <c r="J36" s="3">
        <v>0</v>
      </c>
      <c r="K36" s="3">
        <v>0</v>
      </c>
      <c r="L36" s="3">
        <v>0</v>
      </c>
      <c r="M36" s="2" t="s">
        <v>1</v>
      </c>
      <c r="N36" s="2" t="s">
        <v>1</v>
      </c>
      <c r="O36" s="2" t="s">
        <v>1</v>
      </c>
      <c r="P36" s="2" t="s">
        <v>2</v>
      </c>
      <c r="Q36" s="2" t="s">
        <v>2</v>
      </c>
      <c r="R36" s="2" t="s">
        <v>3</v>
      </c>
      <c r="S36" s="2" t="s">
        <v>9</v>
      </c>
      <c r="T36" s="3">
        <v>777658</v>
      </c>
      <c r="U36" s="2" t="s">
        <v>10</v>
      </c>
      <c r="V36" s="2" t="s">
        <v>11</v>
      </c>
      <c r="W36" s="2" t="s">
        <v>12</v>
      </c>
      <c r="X36" s="2" t="s">
        <v>11</v>
      </c>
    </row>
    <row r="37" spans="3:24" ht="15.75" hidden="1" thickBot="1" x14ac:dyDescent="0.3">
      <c r="C37" s="1">
        <v>5</v>
      </c>
      <c r="D37" s="2" t="s">
        <v>59</v>
      </c>
      <c r="E37" s="3">
        <v>647462.5</v>
      </c>
      <c r="F37" s="3">
        <v>750.33330000000001</v>
      </c>
      <c r="G37" s="3">
        <v>2213027</v>
      </c>
      <c r="H37" s="3">
        <v>116918.53</v>
      </c>
      <c r="I37" s="3">
        <v>895898</v>
      </c>
      <c r="J37" s="3">
        <v>0</v>
      </c>
      <c r="K37" s="3">
        <v>0</v>
      </c>
      <c r="L37" s="3">
        <v>0</v>
      </c>
      <c r="M37" s="2" t="s">
        <v>1</v>
      </c>
      <c r="N37" s="2" t="s">
        <v>1</v>
      </c>
      <c r="O37" s="2" t="s">
        <v>7</v>
      </c>
      <c r="P37" s="2" t="s">
        <v>2</v>
      </c>
      <c r="Q37" s="2" t="s">
        <v>2</v>
      </c>
      <c r="R37" s="2" t="s">
        <v>3</v>
      </c>
      <c r="S37" s="2" t="s">
        <v>9</v>
      </c>
      <c r="T37" s="3">
        <v>777658</v>
      </c>
      <c r="U37" s="2" t="s">
        <v>10</v>
      </c>
      <c r="V37" s="2" t="s">
        <v>11</v>
      </c>
      <c r="W37" s="2" t="s">
        <v>12</v>
      </c>
      <c r="X37" s="2" t="s">
        <v>11</v>
      </c>
    </row>
    <row r="38" spans="3:24" hidden="1" x14ac:dyDescent="0.25">
      <c r="E38" s="5">
        <f>SUM(E33:E37)</f>
        <v>8098531.0999999996</v>
      </c>
      <c r="F38" s="5">
        <f>SUM(F33:F37)</f>
        <v>17906.8105</v>
      </c>
      <c r="H38" s="5">
        <f>SUM(H33:H37)</f>
        <v>1418517.8699999999</v>
      </c>
      <c r="I38" s="5">
        <f>SUM(I33:I37)</f>
        <v>21380731.800000001</v>
      </c>
    </row>
    <row r="39" spans="3:24" ht="15.75" thickBot="1" x14ac:dyDescent="0.3">
      <c r="C39" s="1">
        <v>1</v>
      </c>
      <c r="D39" s="2" t="s">
        <v>60</v>
      </c>
      <c r="E39" s="3">
        <v>1666329.5</v>
      </c>
      <c r="F39" s="3">
        <v>0</v>
      </c>
      <c r="G39" s="3">
        <v>5695514</v>
      </c>
      <c r="H39" s="3">
        <v>2617801.9</v>
      </c>
      <c r="I39" s="3">
        <v>0</v>
      </c>
      <c r="J39" s="3">
        <v>0</v>
      </c>
      <c r="K39" s="3">
        <v>0</v>
      </c>
      <c r="L39" s="3">
        <v>0</v>
      </c>
      <c r="M39" s="2" t="s">
        <v>6</v>
      </c>
      <c r="N39" s="2" t="s">
        <v>6</v>
      </c>
      <c r="O39" s="2" t="s">
        <v>7</v>
      </c>
      <c r="P39" s="2" t="s">
        <v>2</v>
      </c>
      <c r="Q39" s="2" t="s">
        <v>2</v>
      </c>
      <c r="R39" s="2" t="s">
        <v>3</v>
      </c>
      <c r="S39" s="2" t="s">
        <v>9</v>
      </c>
      <c r="T39" s="3">
        <v>597694</v>
      </c>
      <c r="U39" s="2" t="s">
        <v>37</v>
      </c>
      <c r="V39" s="2" t="s">
        <v>38</v>
      </c>
      <c r="W39" s="2" t="s">
        <v>12</v>
      </c>
      <c r="X39" s="2" t="s">
        <v>38</v>
      </c>
    </row>
    <row r="40" spans="3:24" ht="15.75" thickBot="1" x14ac:dyDescent="0.3">
      <c r="C40" s="1">
        <v>2</v>
      </c>
      <c r="D40" s="2" t="s">
        <v>60</v>
      </c>
      <c r="E40" s="3">
        <v>337564.5</v>
      </c>
      <c r="F40" s="3">
        <v>0</v>
      </c>
      <c r="G40" s="3">
        <v>1153795</v>
      </c>
      <c r="H40" s="3">
        <v>358338.8</v>
      </c>
      <c r="I40" s="3">
        <v>0</v>
      </c>
      <c r="J40" s="3">
        <v>0</v>
      </c>
      <c r="K40" s="3">
        <v>0</v>
      </c>
      <c r="L40" s="3">
        <v>0</v>
      </c>
      <c r="M40" s="2" t="s">
        <v>6</v>
      </c>
      <c r="N40" s="2" t="s">
        <v>5</v>
      </c>
      <c r="O40" s="2" t="s">
        <v>7</v>
      </c>
      <c r="P40" s="2" t="s">
        <v>2</v>
      </c>
      <c r="Q40" s="2" t="s">
        <v>2</v>
      </c>
      <c r="R40" s="2" t="s">
        <v>3</v>
      </c>
      <c r="S40" s="2" t="s">
        <v>9</v>
      </c>
      <c r="T40" s="3">
        <v>597694</v>
      </c>
      <c r="U40" s="2" t="s">
        <v>37</v>
      </c>
      <c r="V40" s="2" t="s">
        <v>38</v>
      </c>
      <c r="W40" s="2" t="s">
        <v>12</v>
      </c>
      <c r="X40" s="2" t="s">
        <v>38</v>
      </c>
    </row>
    <row r="41" spans="3:24" ht="15.75" thickBot="1" x14ac:dyDescent="0.3">
      <c r="C41" s="1">
        <v>3</v>
      </c>
      <c r="D41" s="2" t="s">
        <v>60</v>
      </c>
      <c r="E41" s="3">
        <v>315684</v>
      </c>
      <c r="F41" s="3">
        <v>0</v>
      </c>
      <c r="G41" s="3">
        <v>1079008</v>
      </c>
      <c r="H41" s="3">
        <v>865717.5</v>
      </c>
      <c r="I41" s="3">
        <v>0</v>
      </c>
      <c r="J41" s="3">
        <v>0</v>
      </c>
      <c r="K41" s="3">
        <v>0</v>
      </c>
      <c r="L41" s="3">
        <v>0</v>
      </c>
      <c r="M41" s="2" t="s">
        <v>4</v>
      </c>
      <c r="N41" s="2" t="s">
        <v>1</v>
      </c>
      <c r="O41" s="2" t="s">
        <v>7</v>
      </c>
      <c r="P41" s="2" t="s">
        <v>2</v>
      </c>
      <c r="Q41" s="2" t="s">
        <v>2</v>
      </c>
      <c r="R41" s="2" t="s">
        <v>3</v>
      </c>
      <c r="S41" s="2" t="s">
        <v>9</v>
      </c>
      <c r="T41" s="3">
        <v>597694</v>
      </c>
      <c r="U41" s="2" t="s">
        <v>37</v>
      </c>
      <c r="V41" s="2" t="s">
        <v>38</v>
      </c>
      <c r="W41" s="2" t="s">
        <v>12</v>
      </c>
      <c r="X41" s="2" t="s">
        <v>38</v>
      </c>
    </row>
    <row r="42" spans="3:24" ht="15.75" thickBot="1" x14ac:dyDescent="0.3">
      <c r="C42" s="1">
        <v>4</v>
      </c>
      <c r="D42" s="2" t="s">
        <v>60</v>
      </c>
      <c r="E42" s="3">
        <v>1756333.4</v>
      </c>
      <c r="F42" s="3">
        <v>0</v>
      </c>
      <c r="G42" s="3">
        <v>6003148</v>
      </c>
      <c r="H42" s="3">
        <v>3462192.4</v>
      </c>
      <c r="I42" s="3">
        <v>0</v>
      </c>
      <c r="J42" s="3">
        <v>0</v>
      </c>
      <c r="K42" s="3">
        <v>0</v>
      </c>
      <c r="L42" s="3">
        <v>0</v>
      </c>
      <c r="M42" s="2" t="s">
        <v>1</v>
      </c>
      <c r="N42" s="2" t="s">
        <v>1</v>
      </c>
      <c r="O42" s="2" t="s">
        <v>7</v>
      </c>
      <c r="P42" s="2" t="s">
        <v>2</v>
      </c>
      <c r="Q42" s="2" t="s">
        <v>2</v>
      </c>
      <c r="R42" s="2" t="s">
        <v>3</v>
      </c>
      <c r="S42" s="2" t="s">
        <v>9</v>
      </c>
      <c r="T42" s="3">
        <v>597694</v>
      </c>
      <c r="U42" s="2" t="s">
        <v>37</v>
      </c>
      <c r="V42" s="2" t="s">
        <v>38</v>
      </c>
      <c r="W42" s="2" t="s">
        <v>12</v>
      </c>
      <c r="X42" s="2" t="s">
        <v>38</v>
      </c>
    </row>
    <row r="43" spans="3:24" x14ac:dyDescent="0.25">
      <c r="E43" s="5"/>
      <c r="F43" s="5"/>
      <c r="H43" s="5"/>
      <c r="I43" s="5"/>
    </row>
    <row r="44" spans="3:24" x14ac:dyDescent="0.25">
      <c r="E44" s="5"/>
      <c r="F44" s="5"/>
      <c r="H44" s="5"/>
      <c r="I44" s="5"/>
    </row>
    <row r="45" spans="3:24" x14ac:dyDescent="0.25">
      <c r="E45" s="5"/>
      <c r="F45" s="5"/>
      <c r="H45" s="5"/>
      <c r="I45" s="5"/>
    </row>
    <row r="46" spans="3:24" x14ac:dyDescent="0.25">
      <c r="E46" s="5"/>
      <c r="F46" s="5"/>
      <c r="H46" s="5"/>
      <c r="I46" s="5"/>
    </row>
    <row r="47" spans="3:24" x14ac:dyDescent="0.25">
      <c r="E47" s="5"/>
      <c r="F47" s="5"/>
      <c r="H47" s="5"/>
      <c r="I47" s="5"/>
    </row>
    <row r="49" spans="5:19" x14ac:dyDescent="0.25">
      <c r="E49" s="14">
        <f>F49</f>
        <v>17479.8105</v>
      </c>
      <c r="F49" s="14">
        <f>F38-427</f>
        <v>17479.8105</v>
      </c>
      <c r="G49" t="s">
        <v>55</v>
      </c>
    </row>
    <row r="50" spans="5:19" ht="15.75" thickBot="1" x14ac:dyDescent="0.3">
      <c r="E50" s="15">
        <f>E49*0.8</f>
        <v>13983.848400000001</v>
      </c>
    </row>
    <row r="51" spans="5:19" x14ac:dyDescent="0.25">
      <c r="E51" s="15">
        <f>E50*349.33</f>
        <v>4884977.7615719996</v>
      </c>
      <c r="I51" s="7" t="s">
        <v>28</v>
      </c>
      <c r="J51" s="8" t="s">
        <v>27</v>
      </c>
      <c r="K51" s="8" t="s">
        <v>29</v>
      </c>
      <c r="L51" s="9"/>
      <c r="O51" s="7"/>
      <c r="P51" s="8"/>
      <c r="Q51" s="8"/>
      <c r="R51" s="8"/>
      <c r="S51" s="9"/>
    </row>
    <row r="52" spans="5:19" ht="15.75" thickBot="1" x14ac:dyDescent="0.3">
      <c r="I52" s="10">
        <f>G3</f>
        <v>10581418</v>
      </c>
      <c r="J52" s="11">
        <f>E3</f>
        <v>3095792.4</v>
      </c>
      <c r="K52" s="11">
        <f>I52/J52</f>
        <v>3.4179998632983271</v>
      </c>
      <c r="L52" s="12"/>
      <c r="O52" s="25">
        <v>1</v>
      </c>
      <c r="P52" s="23" t="s">
        <v>45</v>
      </c>
      <c r="Q52" s="23"/>
      <c r="R52" s="23"/>
      <c r="S52" s="24"/>
    </row>
    <row r="53" spans="5:19" x14ac:dyDescent="0.25">
      <c r="E53" s="15">
        <f>E51/3</f>
        <v>1628325.920524</v>
      </c>
      <c r="I53" s="7" t="s">
        <v>31</v>
      </c>
      <c r="J53" s="8" t="s">
        <v>32</v>
      </c>
      <c r="K53" s="8" t="s">
        <v>33</v>
      </c>
      <c r="L53" s="9"/>
      <c r="O53" s="25">
        <v>100000</v>
      </c>
      <c r="P53" s="23" t="s">
        <v>46</v>
      </c>
      <c r="Q53" s="23"/>
      <c r="R53" s="23"/>
      <c r="S53" s="24"/>
    </row>
    <row r="54" spans="5:19" ht="15.75" thickBot="1" x14ac:dyDescent="0.3">
      <c r="I54" s="16">
        <f>F7</f>
        <v>4414.2405900000003</v>
      </c>
      <c r="J54" s="17">
        <f>I7</f>
        <v>5270603.26</v>
      </c>
      <c r="K54" s="18">
        <f>I54*1194</f>
        <v>5270603.2644600002</v>
      </c>
      <c r="L54" s="12"/>
      <c r="O54" s="25">
        <f>O53/1000</f>
        <v>100</v>
      </c>
      <c r="P54" s="23" t="s">
        <v>32</v>
      </c>
      <c r="Q54" s="23"/>
      <c r="R54" s="23"/>
      <c r="S54" s="24"/>
    </row>
    <row r="55" spans="5:19" x14ac:dyDescent="0.25">
      <c r="I55" s="7" t="s">
        <v>34</v>
      </c>
      <c r="J55" s="8" t="s">
        <v>27</v>
      </c>
      <c r="K55" s="8" t="s">
        <v>35</v>
      </c>
      <c r="L55" s="9"/>
      <c r="O55" s="25">
        <f>O54/1000</f>
        <v>0.1</v>
      </c>
      <c r="P55" s="23" t="s">
        <v>44</v>
      </c>
      <c r="Q55" s="23"/>
      <c r="R55" s="23"/>
      <c r="S55" s="24"/>
    </row>
    <row r="56" spans="5:19" ht="15.75" thickBot="1" x14ac:dyDescent="0.3">
      <c r="I56" s="16">
        <f>F7</f>
        <v>4414.2405900000003</v>
      </c>
      <c r="J56" s="18">
        <f>I56*1194/3.418</f>
        <v>1542013.8281041544</v>
      </c>
      <c r="K56" s="19">
        <f>J56/I56</f>
        <v>349.3270918665886</v>
      </c>
      <c r="L56" s="12"/>
      <c r="O56" s="26"/>
      <c r="P56" s="23"/>
      <c r="Q56" s="23"/>
      <c r="R56" s="23"/>
      <c r="S56" s="24"/>
    </row>
    <row r="57" spans="5:19" x14ac:dyDescent="0.25">
      <c r="I57" s="7" t="s">
        <v>40</v>
      </c>
      <c r="J57" s="8" t="s">
        <v>41</v>
      </c>
      <c r="K57" s="8" t="s">
        <v>42</v>
      </c>
      <c r="L57" s="9"/>
      <c r="O57" s="26">
        <v>1.32</v>
      </c>
      <c r="P57" s="23" t="s">
        <v>43</v>
      </c>
      <c r="Q57" s="23"/>
      <c r="R57" s="23"/>
      <c r="S57" s="24"/>
    </row>
    <row r="58" spans="5:19" ht="15.75" thickBot="1" x14ac:dyDescent="0.3">
      <c r="I58" s="10"/>
      <c r="J58" s="11"/>
      <c r="K58" s="11">
        <v>3.41</v>
      </c>
      <c r="L58" s="12"/>
      <c r="O58" s="26"/>
      <c r="P58" s="23"/>
      <c r="Q58" s="23"/>
      <c r="R58" s="23"/>
      <c r="S58" s="24"/>
    </row>
    <row r="59" spans="5:19" x14ac:dyDescent="0.25">
      <c r="O59" s="26">
        <v>3412.14</v>
      </c>
      <c r="P59" s="23" t="s">
        <v>47</v>
      </c>
      <c r="Q59" s="23"/>
      <c r="R59" s="23"/>
      <c r="S59" s="24"/>
    </row>
    <row r="60" spans="5:19" x14ac:dyDescent="0.25">
      <c r="O60" s="27">
        <f>O53/O59</f>
        <v>29.307121044271337</v>
      </c>
      <c r="P60" s="23" t="s">
        <v>48</v>
      </c>
      <c r="Q60" s="23"/>
      <c r="R60" s="23"/>
      <c r="S60" s="24"/>
    </row>
    <row r="61" spans="5:19" x14ac:dyDescent="0.25">
      <c r="O61" s="27" t="s">
        <v>30</v>
      </c>
      <c r="P61" s="23"/>
      <c r="Q61" s="23"/>
      <c r="R61" s="23"/>
      <c r="S61" s="24"/>
    </row>
    <row r="62" spans="5:19" x14ac:dyDescent="0.25">
      <c r="O62" s="27">
        <f>O57/O60</f>
        <v>4.5040248000000005E-2</v>
      </c>
      <c r="P62" s="23" t="s">
        <v>50</v>
      </c>
      <c r="Q62" s="23"/>
      <c r="R62" s="23"/>
      <c r="S62" s="24"/>
    </row>
    <row r="63" spans="5:19" x14ac:dyDescent="0.25">
      <c r="O63" s="26"/>
      <c r="P63" s="23"/>
      <c r="Q63" s="23"/>
      <c r="R63" s="23"/>
      <c r="S63" s="24"/>
    </row>
    <row r="64" spans="5:19" x14ac:dyDescent="0.25">
      <c r="O64" s="26"/>
      <c r="P64" s="23"/>
      <c r="Q64" s="23"/>
      <c r="R64" s="23"/>
      <c r="S64" s="24"/>
    </row>
    <row r="65" spans="15:19" x14ac:dyDescent="0.25">
      <c r="O65" s="26">
        <v>0.25</v>
      </c>
      <c r="P65" s="23" t="s">
        <v>49</v>
      </c>
      <c r="Q65" s="23"/>
      <c r="R65" s="23"/>
      <c r="S65" s="24"/>
    </row>
    <row r="66" spans="15:19" x14ac:dyDescent="0.25">
      <c r="O66" s="27">
        <f>O65/O62</f>
        <v>5.5505911068695708</v>
      </c>
      <c r="P66" s="23" t="s">
        <v>51</v>
      </c>
      <c r="Q66" s="23"/>
      <c r="R66" s="23"/>
      <c r="S66" s="24"/>
    </row>
    <row r="67" spans="15:19" x14ac:dyDescent="0.25">
      <c r="O67" s="26"/>
      <c r="P67" s="23"/>
      <c r="Q67" s="23"/>
      <c r="R67" s="23"/>
      <c r="S67" s="24"/>
    </row>
    <row r="68" spans="15:19" x14ac:dyDescent="0.25">
      <c r="O68" s="26"/>
      <c r="P68" s="23"/>
      <c r="Q68" s="23"/>
      <c r="R68" s="23"/>
      <c r="S68" s="24"/>
    </row>
    <row r="69" spans="15:19" x14ac:dyDescent="0.25">
      <c r="O69" s="26"/>
      <c r="P69" s="23"/>
      <c r="Q69" s="23"/>
      <c r="R69" s="23"/>
      <c r="S69" s="24"/>
    </row>
    <row r="70" spans="15:19" ht="15.75" thickBot="1" x14ac:dyDescent="0.3">
      <c r="O70" s="10"/>
      <c r="P70" s="11"/>
      <c r="Q70" s="11"/>
      <c r="R70" s="11"/>
      <c r="S70" s="1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Rode, Paul</dc:creator>
  <cp:lastModifiedBy>Rode, Paul</cp:lastModifiedBy>
  <dcterms:created xsi:type="dcterms:W3CDTF">2023-11-06T16:30:20Z</dcterms:created>
  <dcterms:modified xsi:type="dcterms:W3CDTF">2023-11-08T18:31:02Z</dcterms:modified>
</cp:coreProperties>
</file>