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paulr\Documents\R\NCZ_Interventions\data\"/>
    </mc:Choice>
  </mc:AlternateContent>
  <xr:revisionPtr revIDLastSave="0" documentId="13_ncr:1_{538B4317-399F-47CA-9FE1-D39B34556D82}" xr6:coauthVersionLast="47" xr6:coauthVersionMax="47" xr10:uidLastSave="{00000000-0000-0000-0000-000000000000}"/>
  <bookViews>
    <workbookView xWindow="-98" yWindow="-98" windowWidth="20715" windowHeight="13155" xr2:uid="{73048387-4E92-4906-81CA-9C6189A709FA}"/>
  </bookViews>
  <sheets>
    <sheet name="One Fed" sheetId="1" r:id="rId1"/>
    <sheet name="Sheet1" sheetId="2" r:id="rId2"/>
  </sheets>
  <definedNames>
    <definedName name="_xlnm._FilterDatabase" localSheetId="0" hidden="1">'One Fed'!$B$17:$P$30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9" i="1" l="1"/>
  <c r="G28" i="1"/>
  <c r="G27" i="1"/>
  <c r="G26" i="1"/>
  <c r="G25" i="1"/>
  <c r="G24" i="1"/>
  <c r="G23" i="1"/>
  <c r="G22" i="1"/>
  <c r="G21" i="1" l="1"/>
</calcChain>
</file>

<file path=xl/sharedStrings.xml><?xml version="1.0" encoding="utf-8"?>
<sst xmlns="http://schemas.openxmlformats.org/spreadsheetml/2006/main" count="130" uniqueCount="59">
  <si>
    <t>Building Level Interventions</t>
  </si>
  <si>
    <r>
      <rPr>
        <b/>
        <sz val="12"/>
        <color theme="1"/>
        <rFont val="Calibri"/>
        <family val="2"/>
        <scheme val="minor"/>
      </rPr>
      <t xml:space="preserve">Instructions: </t>
    </r>
    <r>
      <rPr>
        <sz val="11"/>
        <color theme="1"/>
        <rFont val="Calibri"/>
        <family val="2"/>
        <scheme val="minor"/>
      </rPr>
      <t xml:space="preserve">
Enter any identified building-level interventions that impact energy usage and emissions. Interventions may include operational changes, retrofits, enhancements to existing capital plans, electrification, and on-site renewables. All boxes for a given intervention should be populated. To optimize for user friendliness, order the interventions based on the earliest possible year of intervention, moving from earliest to latest. Interventions should be identified by the building's engineering team in coordination with Paul Rode and the TS sustainability team.
</t>
    </r>
    <r>
      <rPr>
        <b/>
        <sz val="12"/>
        <color theme="1"/>
        <rFont val="Calibri"/>
        <family val="2"/>
        <scheme val="minor"/>
      </rPr>
      <t>Formatting:</t>
    </r>
    <r>
      <rPr>
        <sz val="11"/>
        <color theme="1"/>
        <rFont val="Calibri"/>
        <family val="2"/>
        <scheme val="minor"/>
      </rPr>
      <t xml:space="preserve">
Additional Up-Front Costs and Additional Opex should be stated in negative terms and should be priced on a "relative to business as usual" basis (i.e. only state the price in excess of a business as usual scenario). If there is no lifespan, enter "No Lifespan" to indicate this. If the building does not use a certain energy type, enter "0" for the expected reduction. Change in energy consumption should be entered as a negative value if there is a reduction in consumption associated with the intervention and as a positive value if there will be an increase in consumption. If there is an earliest possible date when an intervention can be launched, enter this year in the "Earliest Possible Date" column. If not, enter the current year in this field.</t>
    </r>
  </si>
  <si>
    <t>Intervention Name</t>
  </si>
  <si>
    <t>Description of Measure</t>
  </si>
  <si>
    <t>Intervention Type</t>
  </si>
  <si>
    <t>Additional Up-Front Cost (Net rebates from utilities or state energy offices, or federal programs)</t>
  </si>
  <si>
    <t>Up Front Cost: Capex or R&amp;M</t>
  </si>
  <si>
    <t>Change in Electricity Consumption Reduction (kWh)</t>
  </si>
  <si>
    <t>Change in Natural Gas Use(MMBtu)</t>
  </si>
  <si>
    <t>Change in Steam Consumption, kLbs</t>
  </si>
  <si>
    <t>Useful Life/Lifespan</t>
  </si>
  <si>
    <t>Earliest Possible Year</t>
  </si>
  <si>
    <t>Change in Opex (O&amp;M)</t>
  </si>
  <si>
    <t>Energy Savings Passthrough?</t>
  </si>
  <si>
    <t>Sources (Citations, Links, Consulting Reports, etc.)</t>
  </si>
  <si>
    <t>Capex</t>
  </si>
  <si>
    <t>No</t>
  </si>
  <si>
    <t>Retrofit</t>
  </si>
  <si>
    <t>Capital Project Enhancement</t>
  </si>
  <si>
    <t>R&amp;M</t>
  </si>
  <si>
    <t xml:space="preserve"> </t>
  </si>
  <si>
    <t>Eng</t>
  </si>
  <si>
    <t>Elevator energy revovery</t>
  </si>
  <si>
    <t>Electrification</t>
  </si>
  <si>
    <t xml:space="preserve">New Electric Chillers </t>
  </si>
  <si>
    <t xml:space="preserve">DriveLine Retrofits </t>
  </si>
  <si>
    <t xml:space="preserve">Optimal Start Stop </t>
  </si>
  <si>
    <t>Chiller Plant Optimization</t>
  </si>
  <si>
    <t xml:space="preserve">DHW to Point of Use </t>
  </si>
  <si>
    <t xml:space="preserve">Façade air stopping </t>
  </si>
  <si>
    <t xml:space="preserve">Complete BMS commissioning </t>
  </si>
  <si>
    <t>Heating</t>
  </si>
  <si>
    <t>Cooling</t>
  </si>
  <si>
    <t>Base</t>
  </si>
  <si>
    <t>Heating &amp; Cooling</t>
  </si>
  <si>
    <t>Sequence implementation in BMS</t>
  </si>
  <si>
    <t>Analytic Program ontop of BMS</t>
  </si>
  <si>
    <t xml:space="preserve">Electric Risistance Coils &amp; ElectricHW Boiler </t>
  </si>
  <si>
    <t xml:space="preserve">Electric Risistance Coils &amp; ASHP </t>
  </si>
  <si>
    <t>Optional add to elevator package</t>
  </si>
  <si>
    <t>Electric driveline for chillers</t>
  </si>
  <si>
    <t>caulking and general air stopping</t>
  </si>
  <si>
    <t xml:space="preserve">New High Efficiency Windows </t>
  </si>
  <si>
    <t>Spandrel and column insulation</t>
  </si>
  <si>
    <t xml:space="preserve">Electric Steam Boiler </t>
  </si>
  <si>
    <t>New Windows tripple pane R6@30SHG</t>
  </si>
  <si>
    <t>Insulation at TI's</t>
  </si>
  <si>
    <t>Heating &amp; Cooling &amp; Base</t>
  </si>
  <si>
    <t xml:space="preserve">RCx proposals </t>
  </si>
  <si>
    <t>Controls Vendor</t>
  </si>
  <si>
    <t xml:space="preserve">Optimun Energy </t>
  </si>
  <si>
    <t>Schindler</t>
  </si>
  <si>
    <t>York</t>
  </si>
  <si>
    <t>Retrocommissioning  (RCx)</t>
  </si>
  <si>
    <t>Savings</t>
  </si>
  <si>
    <t>Order</t>
  </si>
  <si>
    <t>Building</t>
  </si>
  <si>
    <t>One Federal</t>
  </si>
  <si>
    <t>Electrificaiton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</si>
</sst>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quot;$&quot;* #,##0_);_(&quot;$&quot;* \(#,##0\);_(&quot;$&quot;* &quot;-&quot;??_);_(@_)"/>
  </numFmts>
  <fonts count="8" x14ac:knownFonts="1">
    <font>
      <sz val="11"/>
      <color theme="1"/>
      <name val="Calibri"/>
      <family val="2"/>
      <scheme val="minor"/>
    </font>
    <font>
      <sz val="11"/>
      <color theme="1"/>
      <name val="Calibri"/>
      <family val="2"/>
      <scheme val="minor"/>
    </font>
    <font>
      <sz val="11"/>
      <color rgb="FF3F3F76"/>
      <name val="Calibri"/>
      <family val="2"/>
      <scheme val="minor"/>
    </font>
    <font>
      <sz val="12"/>
      <color theme="0"/>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sz val="11"/>
      <color rgb="FF0000FF"/>
      <name val="Calibri"/>
      <family val="2"/>
      <scheme val="minor"/>
    </font>
  </fonts>
  <fills count="6">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4C0018"/>
        <bgColor indexed="64"/>
      </patternFill>
    </fill>
    <fill>
      <patternFill patternType="solid">
        <fgColor theme="0"/>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top style="thin">
        <color rgb="FF7F7F7F"/>
      </top>
      <bottom style="thin">
        <color rgb="FF7F7F7F"/>
      </bottom>
      <diagonal/>
    </border>
    <border>
      <left style="thin">
        <color indexed="64"/>
      </left>
      <right style="thin">
        <color indexed="64"/>
      </right>
      <top style="thin">
        <color rgb="FF7F7F7F"/>
      </top>
      <bottom style="thin">
        <color rgb="FF7F7F7F"/>
      </bottom>
      <diagonal/>
    </border>
    <border>
      <left style="thin">
        <color indexed="64"/>
      </left>
      <right style="thin">
        <color indexed="64"/>
      </right>
      <top style="thin">
        <color rgb="FF7F7F7F"/>
      </top>
      <bottom style="thin">
        <color indexed="64"/>
      </bottom>
      <diagonal/>
    </border>
  </borders>
  <cellStyleXfs count="3">
    <xf numFmtId="0" fontId="0" fillId="0" borderId="0"/>
    <xf numFmtId="0" fontId="2" fillId="2" borderId="1" applyNumberFormat="0" applyAlignment="0" applyProtection="0"/>
    <xf numFmtId="0" fontId="1" fillId="3" borderId="0" applyNumberFormat="0" applyBorder="0" applyAlignment="0" applyProtection="0"/>
  </cellStyleXfs>
  <cellXfs count="34">
    <xf numFmtId="0" fontId="0" fillId="0" borderId="0" xfId="0"/>
    <xf numFmtId="0" fontId="3" fillId="4" borderId="0" xfId="0" applyFont="1" applyFill="1"/>
    <xf numFmtId="0" fontId="4" fillId="4" borderId="0" xfId="0" applyFont="1" applyFill="1"/>
    <xf numFmtId="0" fontId="0" fillId="0" borderId="0" xfId="0" applyAlignment="1">
      <alignment wrapText="1"/>
    </xf>
    <xf numFmtId="0" fontId="6" fillId="4" borderId="10" xfId="2" applyFont="1" applyFill="1" applyBorder="1" applyAlignment="1">
      <alignment wrapText="1"/>
    </xf>
    <xf numFmtId="0" fontId="6" fillId="4" borderId="11" xfId="2" applyFont="1" applyFill="1" applyBorder="1" applyAlignment="1">
      <alignment wrapText="1"/>
    </xf>
    <xf numFmtId="0" fontId="6" fillId="4" borderId="2" xfId="0" applyFont="1" applyFill="1" applyBorder="1" applyAlignment="1">
      <alignment wrapText="1"/>
    </xf>
    <xf numFmtId="0" fontId="6" fillId="4" borderId="12" xfId="0" applyFont="1" applyFill="1" applyBorder="1" applyAlignment="1">
      <alignment wrapText="1"/>
    </xf>
    <xf numFmtId="0" fontId="7" fillId="0" borderId="1" xfId="1" applyFont="1" applyFill="1"/>
    <xf numFmtId="164" fontId="7" fillId="0" borderId="1" xfId="1" applyNumberFormat="1" applyFont="1" applyFill="1"/>
    <xf numFmtId="43" fontId="7" fillId="0" borderId="1" xfId="1" applyNumberFormat="1" applyFont="1" applyFill="1"/>
    <xf numFmtId="44" fontId="7" fillId="0" borderId="13" xfId="1" applyNumberFormat="1" applyFont="1" applyFill="1" applyBorder="1"/>
    <xf numFmtId="0" fontId="7" fillId="0" borderId="13" xfId="1" applyFont="1" applyFill="1" applyBorder="1" applyAlignment="1">
      <alignment horizontal="right"/>
    </xf>
    <xf numFmtId="0" fontId="7" fillId="0" borderId="14" xfId="1" applyFont="1" applyFill="1" applyBorder="1" applyAlignment="1">
      <alignment horizontal="right"/>
    </xf>
    <xf numFmtId="44" fontId="7" fillId="0" borderId="1" xfId="1" applyNumberFormat="1" applyFont="1" applyFill="1"/>
    <xf numFmtId="0" fontId="7" fillId="0" borderId="13" xfId="1" applyFont="1" applyFill="1" applyBorder="1"/>
    <xf numFmtId="0" fontId="7" fillId="0" borderId="15" xfId="1" applyFont="1" applyFill="1" applyBorder="1" applyAlignment="1">
      <alignment horizontal="right"/>
    </xf>
    <xf numFmtId="43" fontId="7" fillId="5" borderId="1" xfId="1" applyNumberFormat="1" applyFont="1" applyFill="1"/>
    <xf numFmtId="0" fontId="0" fillId="5" borderId="0" xfId="0" applyFill="1"/>
    <xf numFmtId="0" fontId="7" fillId="5" borderId="1" xfId="1" applyFont="1" applyFill="1"/>
    <xf numFmtId="164" fontId="7" fillId="5" borderId="1" xfId="1" applyNumberFormat="1" applyFont="1" applyFill="1"/>
    <xf numFmtId="44" fontId="7" fillId="5" borderId="13" xfId="1" applyNumberFormat="1" applyFont="1" applyFill="1" applyBorder="1"/>
    <xf numFmtId="0" fontId="7" fillId="5" borderId="13" xfId="1" applyFont="1" applyFill="1" applyBorder="1" applyAlignment="1">
      <alignment horizontal="right"/>
    </xf>
    <xf numFmtId="0" fontId="7" fillId="5" borderId="14" xfId="1" applyFont="1" applyFill="1" applyBorder="1" applyAlignment="1">
      <alignment horizontal="right"/>
    </xf>
    <xf numFmtId="44" fontId="7" fillId="5" borderId="1" xfId="1" applyNumberFormat="1" applyFont="1" applyFill="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cellXfs>
  <cellStyles count="3">
    <cellStyle name="20% - Accent1" xfId="2" builtinId="30"/>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67E5FDCE-B740-45D5-AC60-2E0696CCEDD9}"/>
            </a:ext>
          </a:extLst>
        </xdr:cNvPr>
        <xdr:cNvPicPr>
          <a:picLocks noChangeAspect="1"/>
        </xdr:cNvPicPr>
      </xdr:nvPicPr>
      <xdr:blipFill>
        <a:blip xmlns:r="http://schemas.openxmlformats.org/officeDocument/2006/relationships" r:embed="rId1"/>
        <a:stretch>
          <a:fillRect/>
        </a:stretch>
      </xdr:blipFill>
      <xdr:spPr>
        <a:xfrm>
          <a:off x="5479256" y="154781"/>
          <a:ext cx="1457070" cy="4365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9E70-DC8C-4A8D-84BB-B0051DA57024}">
  <dimension ref="A2:P47"/>
  <sheetViews>
    <sheetView tabSelected="1" zoomScale="70" zoomScaleNormal="70" workbookViewId="0">
      <selection activeCell="K28" sqref="K28"/>
    </sheetView>
  </sheetViews>
  <sheetFormatPr defaultRowHeight="14.25" x14ac:dyDescent="0.45"/>
  <cols>
    <col min="2" max="2" width="16.265625" customWidth="1"/>
    <col min="3" max="3" width="5.19921875" customWidth="1"/>
    <col min="4" max="4" width="35.19921875" customWidth="1"/>
    <col min="5" max="5" width="36.53125" customWidth="1"/>
    <col min="6" max="6" width="29.46484375" customWidth="1"/>
    <col min="7" max="7" width="25.53125" customWidth="1"/>
    <col min="8" max="8" width="15.19921875" customWidth="1"/>
    <col min="9" max="9" width="21" customWidth="1"/>
    <col min="10" max="10" width="21.265625" customWidth="1"/>
    <col min="11" max="11" width="18.73046875" customWidth="1"/>
    <col min="12" max="12" width="16.46484375" customWidth="1"/>
    <col min="13" max="13" width="16.53125" customWidth="1"/>
    <col min="14" max="14" width="20.19921875" customWidth="1"/>
    <col min="15" max="15" width="14.73046875" customWidth="1"/>
    <col min="16" max="16" width="26.19921875" customWidth="1"/>
  </cols>
  <sheetData>
    <row r="2" spans="3:16" s="1" customFormat="1" ht="25.5" x14ac:dyDescent="0.75">
      <c r="D2" s="2" t="s">
        <v>0</v>
      </c>
    </row>
    <row r="4" spans="3:16" ht="15.75" customHeight="1" x14ac:dyDescent="0.45">
      <c r="D4" s="25" t="s">
        <v>1</v>
      </c>
      <c r="E4" s="26"/>
      <c r="F4" s="26"/>
      <c r="G4" s="26"/>
      <c r="H4" s="26"/>
      <c r="I4" s="27"/>
    </row>
    <row r="5" spans="3:16" s="3" customFormat="1" x14ac:dyDescent="0.45">
      <c r="C5"/>
      <c r="D5" s="28"/>
      <c r="E5" s="29"/>
      <c r="F5" s="29"/>
      <c r="G5" s="29"/>
      <c r="H5" s="29"/>
      <c r="I5" s="30"/>
      <c r="J5"/>
      <c r="K5"/>
      <c r="L5"/>
      <c r="M5"/>
      <c r="N5"/>
      <c r="O5"/>
      <c r="P5"/>
    </row>
    <row r="6" spans="3:16" x14ac:dyDescent="0.45">
      <c r="C6" s="3"/>
      <c r="D6" s="28"/>
      <c r="E6" s="29"/>
      <c r="F6" s="29"/>
      <c r="G6" s="29"/>
      <c r="H6" s="29"/>
      <c r="I6" s="30"/>
    </row>
    <row r="7" spans="3:16" x14ac:dyDescent="0.45">
      <c r="D7" s="28"/>
      <c r="E7" s="29"/>
      <c r="F7" s="29"/>
      <c r="G7" s="29"/>
      <c r="H7" s="29"/>
      <c r="I7" s="30"/>
    </row>
    <row r="8" spans="3:16" x14ac:dyDescent="0.45">
      <c r="D8" s="28"/>
      <c r="E8" s="29"/>
      <c r="F8" s="29"/>
      <c r="G8" s="29"/>
      <c r="H8" s="29"/>
      <c r="I8" s="30"/>
    </row>
    <row r="9" spans="3:16" x14ac:dyDescent="0.45">
      <c r="D9" s="28"/>
      <c r="E9" s="29"/>
      <c r="F9" s="29"/>
      <c r="G9" s="29"/>
      <c r="H9" s="29"/>
      <c r="I9" s="30"/>
    </row>
    <row r="10" spans="3:16" x14ac:dyDescent="0.45">
      <c r="D10" s="28"/>
      <c r="E10" s="29"/>
      <c r="F10" s="29"/>
      <c r="G10" s="29"/>
      <c r="H10" s="29"/>
      <c r="I10" s="30"/>
    </row>
    <row r="11" spans="3:16" x14ac:dyDescent="0.45">
      <c r="D11" s="28"/>
      <c r="E11" s="29"/>
      <c r="F11" s="29"/>
      <c r="G11" s="29"/>
      <c r="H11" s="29"/>
      <c r="I11" s="30"/>
    </row>
    <row r="12" spans="3:16" x14ac:dyDescent="0.45">
      <c r="D12" s="28"/>
      <c r="E12" s="29"/>
      <c r="F12" s="29"/>
      <c r="G12" s="29"/>
      <c r="H12" s="29"/>
      <c r="I12" s="30"/>
    </row>
    <row r="13" spans="3:16" x14ac:dyDescent="0.45">
      <c r="D13" s="28"/>
      <c r="E13" s="29"/>
      <c r="F13" s="29"/>
      <c r="G13" s="29"/>
      <c r="H13" s="29"/>
      <c r="I13" s="30"/>
    </row>
    <row r="14" spans="3:16" x14ac:dyDescent="0.45">
      <c r="D14" s="28"/>
      <c r="E14" s="29"/>
      <c r="F14" s="29"/>
      <c r="G14" s="29"/>
      <c r="H14" s="29"/>
      <c r="I14" s="30"/>
    </row>
    <row r="15" spans="3:16" x14ac:dyDescent="0.45">
      <c r="D15" s="31"/>
      <c r="E15" s="32"/>
      <c r="F15" s="32"/>
      <c r="G15" s="32"/>
      <c r="H15" s="32"/>
      <c r="I15" s="33"/>
    </row>
    <row r="17" spans="1:16" ht="63" x14ac:dyDescent="0.5">
      <c r="A17" t="s">
        <v>56</v>
      </c>
      <c r="B17" t="s">
        <v>54</v>
      </c>
      <c r="C17" t="s">
        <v>55</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45">
      <c r="A18" t="s">
        <v>57</v>
      </c>
      <c r="B18" s="18" t="s">
        <v>47</v>
      </c>
      <c r="C18" s="18">
        <v>1</v>
      </c>
      <c r="D18" s="19" t="s">
        <v>53</v>
      </c>
      <c r="E18" s="19" t="s">
        <v>30</v>
      </c>
      <c r="F18" s="19" t="s">
        <v>17</v>
      </c>
      <c r="G18" s="20">
        <v>9000000</v>
      </c>
      <c r="H18" s="20" t="s">
        <v>19</v>
      </c>
      <c r="I18" s="17">
        <v>0.05</v>
      </c>
      <c r="J18" s="17">
        <v>0</v>
      </c>
      <c r="K18" s="17">
        <v>0.05</v>
      </c>
      <c r="L18" s="19">
        <v>10</v>
      </c>
      <c r="M18" s="19">
        <v>2025</v>
      </c>
      <c r="N18" s="21">
        <v>0</v>
      </c>
      <c r="O18" s="22" t="s">
        <v>16</v>
      </c>
      <c r="P18" s="23" t="s">
        <v>48</v>
      </c>
    </row>
    <row r="19" spans="1:16" s="18" customFormat="1" x14ac:dyDescent="0.45">
      <c r="A19" t="s">
        <v>57</v>
      </c>
      <c r="B19" s="18" t="s">
        <v>34</v>
      </c>
      <c r="C19" s="18">
        <v>2</v>
      </c>
      <c r="D19" s="19" t="s">
        <v>26</v>
      </c>
      <c r="E19" s="19" t="s">
        <v>35</v>
      </c>
      <c r="F19" s="19" t="s">
        <v>17</v>
      </c>
      <c r="G19" s="20">
        <v>65000</v>
      </c>
      <c r="H19" s="20" t="s">
        <v>19</v>
      </c>
      <c r="I19" s="17">
        <v>0.01</v>
      </c>
      <c r="J19" s="17">
        <v>0</v>
      </c>
      <c r="K19" s="17">
        <v>0.01</v>
      </c>
      <c r="L19" s="19">
        <v>12</v>
      </c>
      <c r="M19" s="19">
        <v>2024</v>
      </c>
      <c r="N19" s="21">
        <v>5000</v>
      </c>
      <c r="O19" s="22" t="s">
        <v>16</v>
      </c>
      <c r="P19" s="23" t="s">
        <v>49</v>
      </c>
    </row>
    <row r="20" spans="1:16" s="18" customFormat="1" x14ac:dyDescent="0.45">
      <c r="A20" t="s">
        <v>57</v>
      </c>
      <c r="B20" s="18" t="s">
        <v>32</v>
      </c>
      <c r="C20" s="18">
        <v>3</v>
      </c>
      <c r="D20" s="19" t="s">
        <v>27</v>
      </c>
      <c r="E20" s="19" t="s">
        <v>36</v>
      </c>
      <c r="F20" s="19" t="s">
        <v>17</v>
      </c>
      <c r="G20" s="20">
        <v>8000000</v>
      </c>
      <c r="H20" s="20" t="s">
        <v>19</v>
      </c>
      <c r="I20" s="17">
        <v>0.04</v>
      </c>
      <c r="J20" s="17">
        <v>0</v>
      </c>
      <c r="K20" s="17">
        <v>0</v>
      </c>
      <c r="L20" s="19">
        <v>12</v>
      </c>
      <c r="M20" s="19">
        <v>2024</v>
      </c>
      <c r="N20" s="21">
        <v>5000</v>
      </c>
      <c r="O20" s="22" t="s">
        <v>16</v>
      </c>
      <c r="P20" s="23" t="s">
        <v>50</v>
      </c>
    </row>
    <row r="21" spans="1:16" s="18" customFormat="1" x14ac:dyDescent="0.45">
      <c r="A21" t="s">
        <v>57</v>
      </c>
      <c r="B21" s="18" t="s">
        <v>33</v>
      </c>
      <c r="C21" s="18">
        <v>4</v>
      </c>
      <c r="D21" s="19" t="s">
        <v>22</v>
      </c>
      <c r="E21" s="19" t="s">
        <v>39</v>
      </c>
      <c r="F21" s="19" t="s">
        <v>18</v>
      </c>
      <c r="G21" s="20">
        <f>5000*40</f>
        <v>200000</v>
      </c>
      <c r="H21" s="20" t="s">
        <v>15</v>
      </c>
      <c r="I21" s="17">
        <v>5.0000000000000001E-3</v>
      </c>
      <c r="J21" s="17">
        <v>0</v>
      </c>
      <c r="K21" s="17">
        <v>5.0000000000000001E-3</v>
      </c>
      <c r="L21" s="19">
        <v>25</v>
      </c>
      <c r="M21" s="19">
        <v>2035</v>
      </c>
      <c r="N21" s="21">
        <v>0</v>
      </c>
      <c r="O21" s="22" t="s">
        <v>16</v>
      </c>
      <c r="P21" s="23" t="s">
        <v>51</v>
      </c>
    </row>
    <row r="22" spans="1:16" s="18" customFormat="1" x14ac:dyDescent="0.45">
      <c r="A22" t="s">
        <v>57</v>
      </c>
      <c r="B22" s="18" t="s">
        <v>32</v>
      </c>
      <c r="C22" s="18">
        <v>5</v>
      </c>
      <c r="D22" s="19" t="s">
        <v>25</v>
      </c>
      <c r="E22" s="19" t="s">
        <v>40</v>
      </c>
      <c r="F22" s="19" t="s">
        <v>23</v>
      </c>
      <c r="G22" s="20">
        <f>2000*1500</f>
        <v>3000000</v>
      </c>
      <c r="H22" s="20" t="s">
        <v>15</v>
      </c>
      <c r="I22" s="17">
        <v>-0.25</v>
      </c>
      <c r="J22" s="17">
        <v>0</v>
      </c>
      <c r="K22" s="17">
        <v>1</v>
      </c>
      <c r="L22" s="19">
        <v>30</v>
      </c>
      <c r="M22" s="19">
        <v>2028</v>
      </c>
      <c r="N22" s="21">
        <v>-10000</v>
      </c>
      <c r="O22" s="22" t="s">
        <v>16</v>
      </c>
      <c r="P22" s="23" t="s">
        <v>52</v>
      </c>
    </row>
    <row r="23" spans="1:16" s="18" customFormat="1" x14ac:dyDescent="0.45">
      <c r="A23" t="s">
        <v>57</v>
      </c>
      <c r="B23" s="18" t="s">
        <v>32</v>
      </c>
      <c r="C23" s="18">
        <v>5</v>
      </c>
      <c r="D23" s="19" t="s">
        <v>24</v>
      </c>
      <c r="E23" s="19" t="s">
        <v>58</v>
      </c>
      <c r="F23" s="19" t="s">
        <v>23</v>
      </c>
      <c r="G23" s="20">
        <f>2000*4000</f>
        <v>8000000</v>
      </c>
      <c r="H23" s="24" t="s">
        <v>15</v>
      </c>
      <c r="I23" s="17">
        <v>3.5</v>
      </c>
      <c r="J23" s="17">
        <v>0</v>
      </c>
      <c r="K23" s="17">
        <v>3</v>
      </c>
      <c r="L23" s="19">
        <v>30</v>
      </c>
      <c r="M23" s="19">
        <v>2028</v>
      </c>
      <c r="N23" s="21">
        <v>-25000</v>
      </c>
      <c r="O23" s="22" t="s">
        <v>16</v>
      </c>
      <c r="P23" s="23" t="s">
        <v>52</v>
      </c>
    </row>
    <row r="24" spans="1:16" s="18" customFormat="1" x14ac:dyDescent="0.45">
      <c r="A24" t="s">
        <v>57</v>
      </c>
      <c r="B24" s="18" t="s">
        <v>33</v>
      </c>
      <c r="C24" s="18">
        <v>6</v>
      </c>
      <c r="D24" s="19" t="s">
        <v>28</v>
      </c>
      <c r="E24" s="19" t="s">
        <v>58</v>
      </c>
      <c r="F24" s="19" t="s">
        <v>18</v>
      </c>
      <c r="G24" s="20">
        <f>38*2*5000</f>
        <v>380000</v>
      </c>
      <c r="H24" s="24" t="s">
        <v>19</v>
      </c>
      <c r="I24" s="17">
        <v>-0.05</v>
      </c>
      <c r="J24" s="17">
        <v>0</v>
      </c>
      <c r="K24" s="17">
        <v>1</v>
      </c>
      <c r="L24" s="19">
        <v>12</v>
      </c>
      <c r="M24" s="19">
        <v>2024</v>
      </c>
      <c r="N24" s="21">
        <v>0</v>
      </c>
      <c r="O24" s="22" t="s">
        <v>16</v>
      </c>
      <c r="P24" s="23" t="s">
        <v>21</v>
      </c>
    </row>
    <row r="25" spans="1:16" s="18" customFormat="1" x14ac:dyDescent="0.45">
      <c r="A25" t="s">
        <v>57</v>
      </c>
      <c r="B25" s="18" t="s">
        <v>34</v>
      </c>
      <c r="C25" s="18">
        <v>7</v>
      </c>
      <c r="D25" s="19" t="s">
        <v>29</v>
      </c>
      <c r="E25" s="19" t="s">
        <v>41</v>
      </c>
      <c r="F25" s="19" t="s">
        <v>17</v>
      </c>
      <c r="G25" s="20">
        <f>2000000</f>
        <v>2000000</v>
      </c>
      <c r="H25" s="24" t="s">
        <v>19</v>
      </c>
      <c r="I25" s="17">
        <v>0.01</v>
      </c>
      <c r="J25" s="17">
        <v>0</v>
      </c>
      <c r="K25" s="17">
        <v>0.01</v>
      </c>
      <c r="L25" s="19">
        <v>15</v>
      </c>
      <c r="M25" s="19">
        <v>2023</v>
      </c>
      <c r="N25" s="21">
        <v>0</v>
      </c>
      <c r="O25" s="22" t="s">
        <v>16</v>
      </c>
      <c r="P25" s="23" t="s">
        <v>21</v>
      </c>
    </row>
    <row r="26" spans="1:16" s="18" customFormat="1" x14ac:dyDescent="0.45">
      <c r="A26" t="s">
        <v>57</v>
      </c>
      <c r="B26" s="18" t="s">
        <v>34</v>
      </c>
      <c r="C26" s="18">
        <v>8</v>
      </c>
      <c r="D26" s="19" t="s">
        <v>42</v>
      </c>
      <c r="E26" s="19" t="s">
        <v>45</v>
      </c>
      <c r="F26" s="19" t="s">
        <v>18</v>
      </c>
      <c r="G26" s="20">
        <f>29000000*38/48</f>
        <v>22958333.333333332</v>
      </c>
      <c r="H26" s="20" t="s">
        <v>15</v>
      </c>
      <c r="I26" s="17">
        <v>0.06</v>
      </c>
      <c r="J26" s="17">
        <v>0</v>
      </c>
      <c r="K26" s="17">
        <v>0.06</v>
      </c>
      <c r="L26" s="19">
        <v>10</v>
      </c>
      <c r="M26" s="19">
        <v>2028</v>
      </c>
      <c r="N26" s="21">
        <v>0</v>
      </c>
      <c r="O26" s="22" t="s">
        <v>16</v>
      </c>
      <c r="P26" s="23" t="s">
        <v>21</v>
      </c>
    </row>
    <row r="27" spans="1:16" s="18" customFormat="1" x14ac:dyDescent="0.45">
      <c r="A27" t="s">
        <v>57</v>
      </c>
      <c r="B27" s="18" t="s">
        <v>34</v>
      </c>
      <c r="C27" s="18">
        <v>9</v>
      </c>
      <c r="D27" s="19" t="s">
        <v>43</v>
      </c>
      <c r="E27" s="19" t="s">
        <v>46</v>
      </c>
      <c r="F27" s="19" t="s">
        <v>18</v>
      </c>
      <c r="G27" s="20">
        <f>1000000</f>
        <v>1000000</v>
      </c>
      <c r="H27" s="24" t="s">
        <v>15</v>
      </c>
      <c r="I27" s="17">
        <v>5.0000000000000001E-3</v>
      </c>
      <c r="J27" s="17">
        <v>0</v>
      </c>
      <c r="K27" s="17">
        <v>0.01</v>
      </c>
      <c r="L27" s="19">
        <v>15</v>
      </c>
      <c r="M27" s="19">
        <v>2024</v>
      </c>
      <c r="N27" s="21">
        <v>0</v>
      </c>
      <c r="O27" s="22" t="s">
        <v>16</v>
      </c>
      <c r="P27" s="23" t="s">
        <v>21</v>
      </c>
    </row>
    <row r="28" spans="1:16" s="18" customFormat="1" x14ac:dyDescent="0.45">
      <c r="A28" t="s">
        <v>57</v>
      </c>
      <c r="B28" s="18" t="s">
        <v>31</v>
      </c>
      <c r="C28" s="18">
        <v>10</v>
      </c>
      <c r="D28" s="19" t="s">
        <v>38</v>
      </c>
      <c r="E28" s="19" t="s">
        <v>58</v>
      </c>
      <c r="F28" s="19" t="s">
        <v>23</v>
      </c>
      <c r="G28" s="20">
        <f>3000000+8*150000+15000000</f>
        <v>19200000</v>
      </c>
      <c r="H28" s="24" t="s">
        <v>15</v>
      </c>
      <c r="I28" s="17">
        <v>2</v>
      </c>
      <c r="J28" s="17">
        <v>0</v>
      </c>
      <c r="K28" s="17">
        <v>1</v>
      </c>
      <c r="L28" s="19">
        <v>40</v>
      </c>
      <c r="M28" s="19">
        <v>2030</v>
      </c>
      <c r="N28" s="21">
        <v>25000</v>
      </c>
      <c r="O28" s="22" t="s">
        <v>16</v>
      </c>
      <c r="P28" s="23" t="s">
        <v>21</v>
      </c>
    </row>
    <row r="29" spans="1:16" s="18" customFormat="1" x14ac:dyDescent="0.45">
      <c r="A29" t="s">
        <v>57</v>
      </c>
      <c r="B29" s="18" t="s">
        <v>31</v>
      </c>
      <c r="C29" s="18">
        <v>10</v>
      </c>
      <c r="D29" s="19" t="s">
        <v>37</v>
      </c>
      <c r="E29" s="19" t="s">
        <v>58</v>
      </c>
      <c r="F29" s="19" t="s">
        <v>23</v>
      </c>
      <c r="G29" s="20">
        <f>3000000+8*150000+1000000</f>
        <v>5200000</v>
      </c>
      <c r="H29" s="24" t="s">
        <v>15</v>
      </c>
      <c r="I29" s="17">
        <v>1.05</v>
      </c>
      <c r="J29" s="17">
        <v>0</v>
      </c>
      <c r="K29" s="17">
        <v>1</v>
      </c>
      <c r="L29" s="19">
        <v>40</v>
      </c>
      <c r="M29" s="19">
        <v>2030</v>
      </c>
      <c r="N29" s="21">
        <v>-10000</v>
      </c>
      <c r="O29" s="22" t="s">
        <v>16</v>
      </c>
      <c r="P29" s="23" t="s">
        <v>21</v>
      </c>
    </row>
    <row r="30" spans="1:16" s="18" customFormat="1" x14ac:dyDescent="0.45">
      <c r="A30" t="s">
        <v>57</v>
      </c>
      <c r="B30" s="18" t="s">
        <v>31</v>
      </c>
      <c r="C30" s="18">
        <v>10</v>
      </c>
      <c r="D30" s="19" t="s">
        <v>44</v>
      </c>
      <c r="E30" s="19" t="s">
        <v>58</v>
      </c>
      <c r="F30" s="19" t="s">
        <v>23</v>
      </c>
      <c r="G30" s="20">
        <v>2500000</v>
      </c>
      <c r="H30" s="24" t="s">
        <v>19</v>
      </c>
      <c r="I30" s="17">
        <v>1.05</v>
      </c>
      <c r="J30" s="17">
        <v>0</v>
      </c>
      <c r="K30" s="17">
        <v>1</v>
      </c>
      <c r="L30" s="19">
        <v>15</v>
      </c>
      <c r="M30" s="19">
        <v>2026</v>
      </c>
      <c r="N30" s="21">
        <v>-35000</v>
      </c>
      <c r="O30" s="22" t="s">
        <v>16</v>
      </c>
      <c r="P30" s="23" t="s">
        <v>21</v>
      </c>
    </row>
    <row r="31" spans="1:16" s="18" customFormat="1" x14ac:dyDescent="0.45">
      <c r="D31" s="19"/>
      <c r="E31" s="19"/>
      <c r="F31" s="19"/>
      <c r="G31" s="20"/>
      <c r="H31" s="24"/>
      <c r="I31" s="17"/>
      <c r="J31" s="17"/>
      <c r="K31" s="17"/>
      <c r="L31" s="19"/>
      <c r="M31" s="19"/>
      <c r="N31" s="21"/>
      <c r="O31" s="22"/>
      <c r="P31" s="23"/>
    </row>
    <row r="32" spans="1:16" s="18" customFormat="1" x14ac:dyDescent="0.45">
      <c r="D32" s="19"/>
      <c r="E32" s="19"/>
      <c r="F32" s="19"/>
      <c r="G32" s="20"/>
      <c r="H32" s="24"/>
      <c r="I32" s="17"/>
      <c r="J32" s="17"/>
      <c r="K32" s="17"/>
      <c r="L32" s="19"/>
      <c r="M32" s="19"/>
      <c r="N32" s="21"/>
      <c r="O32" s="22"/>
      <c r="P32" s="23"/>
    </row>
    <row r="33" spans="4:16" s="18" customFormat="1" x14ac:dyDescent="0.45">
      <c r="D33" s="19"/>
      <c r="E33" s="19"/>
      <c r="F33" s="19"/>
      <c r="G33" s="20"/>
      <c r="H33" s="24"/>
      <c r="I33" s="17"/>
      <c r="J33" s="17"/>
      <c r="K33" s="17"/>
      <c r="L33" s="19"/>
      <c r="M33" s="19"/>
      <c r="N33" s="21"/>
      <c r="O33" s="22"/>
      <c r="P33" s="23"/>
    </row>
    <row r="34" spans="4:16" s="18" customFormat="1" x14ac:dyDescent="0.45">
      <c r="D34" s="19"/>
      <c r="E34" s="19"/>
      <c r="F34" s="19"/>
      <c r="G34" s="20"/>
      <c r="H34" s="24"/>
      <c r="I34" s="17"/>
      <c r="J34" s="17"/>
      <c r="K34" s="17"/>
      <c r="L34" s="19"/>
      <c r="M34" s="19"/>
      <c r="N34" s="21"/>
      <c r="O34" s="22"/>
      <c r="P34" s="23"/>
    </row>
    <row r="35" spans="4:16" s="18" customFormat="1" x14ac:dyDescent="0.45">
      <c r="D35" s="19"/>
      <c r="E35" s="19"/>
      <c r="F35" s="19"/>
      <c r="G35" s="20"/>
      <c r="H35" s="24"/>
      <c r="I35" s="17"/>
      <c r="J35" s="17"/>
      <c r="K35" s="17"/>
      <c r="L35" s="19"/>
      <c r="M35" s="19"/>
      <c r="N35" s="21"/>
      <c r="O35" s="22"/>
      <c r="P35" s="23"/>
    </row>
    <row r="36" spans="4:16" s="18" customFormat="1" x14ac:dyDescent="0.45">
      <c r="D36" s="19"/>
      <c r="E36" s="19"/>
      <c r="F36" s="19"/>
      <c r="G36" s="20"/>
      <c r="H36" s="24"/>
      <c r="I36" s="17"/>
      <c r="J36" s="17"/>
      <c r="K36" s="17"/>
      <c r="L36" s="19"/>
      <c r="M36" s="19"/>
      <c r="N36" s="21"/>
      <c r="O36" s="22"/>
      <c r="P36" s="23"/>
    </row>
    <row r="37" spans="4:16" s="18" customFormat="1" x14ac:dyDescent="0.45">
      <c r="D37" s="19"/>
      <c r="E37" s="19"/>
      <c r="F37" s="19"/>
      <c r="G37" s="20"/>
      <c r="H37" s="24"/>
      <c r="I37" s="17"/>
      <c r="J37" s="17"/>
      <c r="K37" s="17"/>
      <c r="L37" s="19"/>
      <c r="M37" s="19"/>
      <c r="N37" s="21"/>
      <c r="O37" s="22"/>
      <c r="P37" s="23"/>
    </row>
    <row r="38" spans="4:16" x14ac:dyDescent="0.45">
      <c r="D38" s="8"/>
      <c r="E38" s="8"/>
      <c r="F38" s="8"/>
      <c r="G38" s="9"/>
      <c r="H38" s="14"/>
      <c r="I38" s="10"/>
      <c r="J38" s="10"/>
      <c r="K38" s="10"/>
      <c r="L38" s="8"/>
      <c r="M38" s="8"/>
      <c r="N38" s="11"/>
      <c r="O38" s="12"/>
      <c r="P38" s="13"/>
    </row>
    <row r="39" spans="4:16" x14ac:dyDescent="0.45">
      <c r="D39" s="8"/>
      <c r="E39" s="8"/>
      <c r="F39" s="8"/>
      <c r="G39" s="9"/>
      <c r="H39" s="14"/>
      <c r="I39" s="10"/>
      <c r="J39" s="10"/>
      <c r="K39" s="10"/>
      <c r="L39" s="8"/>
      <c r="M39" s="8"/>
      <c r="N39" s="11"/>
      <c r="O39" s="12"/>
      <c r="P39" s="13"/>
    </row>
    <row r="40" spans="4:16" x14ac:dyDescent="0.45">
      <c r="D40" s="8"/>
      <c r="E40" s="8"/>
      <c r="F40" s="8"/>
      <c r="G40" s="9"/>
      <c r="H40" s="14"/>
      <c r="I40" s="10"/>
      <c r="J40" s="10"/>
      <c r="K40" s="10"/>
      <c r="L40" s="8"/>
      <c r="M40" s="8"/>
      <c r="N40" s="11"/>
      <c r="O40" s="12"/>
      <c r="P40" s="13"/>
    </row>
    <row r="41" spans="4:16" x14ac:dyDescent="0.45">
      <c r="D41" s="8"/>
      <c r="E41" s="8"/>
      <c r="F41" s="8"/>
      <c r="G41" s="9"/>
      <c r="H41" s="14"/>
      <c r="I41" s="10"/>
      <c r="J41" s="10"/>
      <c r="K41" s="10"/>
      <c r="L41" s="8"/>
      <c r="M41" s="8"/>
      <c r="N41" s="11"/>
      <c r="O41" s="12"/>
      <c r="P41" s="13"/>
    </row>
    <row r="42" spans="4:16" x14ac:dyDescent="0.45">
      <c r="D42" s="8"/>
      <c r="E42" s="8"/>
      <c r="F42" s="8"/>
      <c r="G42" s="9"/>
      <c r="H42" s="14"/>
      <c r="I42" s="10"/>
      <c r="J42" s="10"/>
      <c r="K42" s="10"/>
      <c r="L42" s="8"/>
      <c r="M42" s="8"/>
      <c r="N42" s="11"/>
      <c r="O42" s="12"/>
      <c r="P42" s="13"/>
    </row>
    <row r="43" spans="4:16" x14ac:dyDescent="0.45">
      <c r="D43" s="8"/>
      <c r="E43" s="8"/>
      <c r="F43" s="8"/>
      <c r="G43" s="9"/>
      <c r="H43" s="14"/>
      <c r="I43" s="10"/>
      <c r="J43" s="10"/>
      <c r="K43" s="10"/>
      <c r="L43" s="8"/>
      <c r="M43" s="8"/>
      <c r="N43" s="11"/>
      <c r="O43" s="12"/>
      <c r="P43" s="13"/>
    </row>
    <row r="44" spans="4:16" x14ac:dyDescent="0.45">
      <c r="D44" s="8"/>
      <c r="E44" s="8"/>
      <c r="F44" s="8"/>
      <c r="G44" s="9"/>
      <c r="H44" s="14"/>
      <c r="I44" s="10"/>
      <c r="J44" s="10"/>
      <c r="K44" s="10"/>
      <c r="L44" s="8"/>
      <c r="M44" s="8"/>
      <c r="N44" s="11"/>
      <c r="O44" s="12"/>
      <c r="P44" s="13"/>
    </row>
    <row r="45" spans="4:16" x14ac:dyDescent="0.45">
      <c r="D45" s="8"/>
      <c r="E45" s="8" t="s">
        <v>20</v>
      </c>
      <c r="F45" s="8"/>
      <c r="G45" s="9"/>
      <c r="H45" s="14"/>
      <c r="I45" s="10"/>
      <c r="J45" s="10"/>
      <c r="K45" s="10"/>
      <c r="L45" s="8"/>
      <c r="M45" s="8"/>
      <c r="N45" s="11"/>
      <c r="O45" s="12"/>
      <c r="P45" s="13"/>
    </row>
    <row r="46" spans="4:16" x14ac:dyDescent="0.45">
      <c r="D46" s="8"/>
      <c r="E46" s="8" t="s">
        <v>20</v>
      </c>
      <c r="F46" s="8" t="s">
        <v>20</v>
      </c>
      <c r="G46" s="9"/>
      <c r="H46" s="14"/>
      <c r="I46" s="10"/>
      <c r="J46" s="10"/>
      <c r="K46" s="10"/>
      <c r="L46" s="8"/>
      <c r="M46" s="8"/>
      <c r="N46" s="11"/>
      <c r="O46" s="12"/>
      <c r="P46" s="13"/>
    </row>
    <row r="47" spans="4:16" x14ac:dyDescent="0.45">
      <c r="D47" s="8"/>
      <c r="E47" s="8"/>
      <c r="F47" s="8"/>
      <c r="G47" s="8"/>
      <c r="H47" s="8"/>
      <c r="I47" s="8"/>
      <c r="J47" s="8"/>
      <c r="K47" s="8"/>
      <c r="L47" s="8"/>
      <c r="M47" s="8"/>
      <c r="N47" s="15"/>
      <c r="O47" s="12"/>
      <c r="P47" s="16"/>
    </row>
  </sheetData>
  <mergeCells count="1">
    <mergeCell ref="D4:I15"/>
  </mergeCells>
  <dataValidations count="2">
    <dataValidation type="list" allowBlank="1" showInputMessage="1" showErrorMessage="1" sqref="O18:O47" xr:uid="{25478E18-0184-44CC-B842-F228497F826A}">
      <formula1>#REF!</formula1>
    </dataValidation>
    <dataValidation type="list" allowBlank="1" showInputMessage="1" showErrorMessage="1" sqref="H18:H47 F18:F48" xr:uid="{19480D23-33C3-4743-91EA-3363E4F8A8EB}">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F74E3BBC-93B3-4149-AA4B-B052653A51FA}">
          <x14:formula1>
            <xm:f>Sheet1!$A$1:$A$4</xm:f>
          </x14:formula1>
          <xm:sqref>B43:B48</xm:sqref>
        </x14:dataValidation>
        <x14:dataValidation type="list" allowBlank="1" showInputMessage="1" showErrorMessage="1" xr:uid="{42EFDDC7-5EBE-43EF-A784-E29354C307F1}">
          <x14:formula1>
            <xm:f>Sheet1!$A$1:$A$5</xm:f>
          </x14:formula1>
          <xm:sqref>B18:B42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E54ED-FA3E-404F-B8C1-A4273C92F2A2}">
  <dimension ref="A1:A5"/>
  <sheetViews>
    <sheetView workbookViewId="0">
      <selection activeCell="A6" sqref="A6"/>
    </sheetView>
  </sheetViews>
  <sheetFormatPr defaultRowHeight="14.25" x14ac:dyDescent="0.45"/>
  <sheetData>
    <row r="1" spans="1:1" x14ac:dyDescent="0.45">
      <c r="A1" t="s">
        <v>31</v>
      </c>
    </row>
    <row r="2" spans="1:1" x14ac:dyDescent="0.45">
      <c r="A2" t="s">
        <v>32</v>
      </c>
    </row>
    <row r="3" spans="1:1" x14ac:dyDescent="0.45">
      <c r="A3" t="s">
        <v>33</v>
      </c>
    </row>
    <row r="4" spans="1:1" x14ac:dyDescent="0.45">
      <c r="A4" t="s">
        <v>34</v>
      </c>
    </row>
    <row r="5" spans="1:1" x14ac:dyDescent="0.45">
      <c r="A5"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One Fed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Rode, Paul</dc:creator>
  <cp:lastModifiedBy>Paul Rode</cp:lastModifiedBy>
  <dcterms:created xsi:type="dcterms:W3CDTF">2022-11-11T13:28:22Z</dcterms:created>
  <dcterms:modified xsi:type="dcterms:W3CDTF">2023-03-02T02:34:21Z</dcterms:modified>
</cp:coreProperties>
</file>