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ishmanspeyercloud-my.sharepoint.com/personal/prode_tishmanspeyer_com/Documents/Documents/R/NCZ_Interventions/data/"/>
    </mc:Choice>
  </mc:AlternateContent>
  <xr:revisionPtr revIDLastSave="235" documentId="13_ncr:1_{7030BBB7-173A-4394-9DFD-CC14D5F30F06}" xr6:coauthVersionLast="47" xr6:coauthVersionMax="47" xr10:uidLastSave="{E1F4A9EE-77F8-4A78-B66A-654F59C3BF4C}"/>
  <bookViews>
    <workbookView xWindow="28680" yWindow="-75" windowWidth="29040" windowHeight="15840" xr2:uid="{73048387-4E92-4906-81CA-9C6189A709FA}"/>
  </bookViews>
  <sheets>
    <sheet name="160 Spear " sheetId="1" r:id="rId1"/>
    <sheet name="OneFED" sheetId="3" r:id="rId2"/>
    <sheet name="333 Bush" sheetId="4" r:id="rId3"/>
    <sheet name="Sheet1" sheetId="5" r:id="rId4"/>
  </sheets>
  <definedNames>
    <definedName name="_xlnm._FilterDatabase" localSheetId="0" hidden="1">'160 Spear '!$B$17:$P$25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4" l="1"/>
  <c r="G29" i="3"/>
  <c r="G28" i="3"/>
  <c r="G27" i="3"/>
  <c r="G26" i="3"/>
  <c r="G25" i="3"/>
  <c r="G24" i="3"/>
  <c r="G23" i="3"/>
  <c r="G22" i="3"/>
  <c r="G21" i="3"/>
</calcChain>
</file>

<file path=xl/sharedStrings.xml><?xml version="1.0" encoding="utf-8"?>
<sst xmlns="http://schemas.openxmlformats.org/spreadsheetml/2006/main" count="488" uniqueCount="123">
  <si>
    <t>Building Level Interventions</t>
  </si>
  <si>
    <r>
      <rPr>
        <b/>
        <sz val="12"/>
        <color theme="1"/>
        <rFont val="Calibri"/>
        <family val="2"/>
        <scheme val="minor"/>
      </rPr>
      <t xml:space="preserve">Instructions: </t>
    </r>
    <r>
      <rPr>
        <sz val="11"/>
        <color theme="1"/>
        <rFont val="Calibri"/>
        <family val="2"/>
        <scheme val="minor"/>
      </rPr>
      <t xml:space="preserve">
Enter any identified building-level interventions that impact energy usage and emissions. Interventions may include operational changes, retrofits, enhancements to existing capital plans, electrification, and on-site renewables. All boxes for a given intervention should be populated. To optimize for user friendliness, order the interventions based on the earliest possible year of intervention, moving from earliest to latest. Interventions should be identified by the building's engineering team in coordination with Paul Rode and the TS sustainability team.
</t>
    </r>
    <r>
      <rPr>
        <b/>
        <sz val="12"/>
        <color theme="1"/>
        <rFont val="Calibri"/>
        <family val="2"/>
        <scheme val="minor"/>
      </rPr>
      <t>Formatting:</t>
    </r>
    <r>
      <rPr>
        <sz val="11"/>
        <color theme="1"/>
        <rFont val="Calibri"/>
        <family val="2"/>
        <scheme val="minor"/>
      </rPr>
      <t xml:space="preserve">
Additional Up-Front Costs and Additional Opex should be stated in negative terms and should be priced on a "relative to business as usual" basis (i.e. only state the price in excess of a business as usual scenario). If there is no lifespan, enter "No Lifespan" to indicate this. If the building does not use a certain energy type, enter "0" for the expected reduction. Change in energy consumption should be entered as a negative value if there is a reduction in consumption associated with the intervention and as a positive value if there will be an increase in consumption. If there is an earliest possible date when an intervention can be launched, enter this year in the "Earliest Possible Date" column. If not, enter the current year in this field.</t>
    </r>
  </si>
  <si>
    <t>Intervention Name</t>
  </si>
  <si>
    <t>Description of Measure</t>
  </si>
  <si>
    <t>Intervention Type</t>
  </si>
  <si>
    <t>Additional Up-Front Cost (Net rebates from utilities or state energy offices, or federal programs)</t>
  </si>
  <si>
    <t>Up Front Cost: Capex or R&amp;M</t>
  </si>
  <si>
    <t>Change in Electricity Consumption Reduction (kWh)</t>
  </si>
  <si>
    <t>Change in Natural Gas Use(MMBtu)</t>
  </si>
  <si>
    <t>Change in Steam Consumption, kLbs</t>
  </si>
  <si>
    <t>Useful Life/Lifespan</t>
  </si>
  <si>
    <t>Earliest Possible Year</t>
  </si>
  <si>
    <t>Change in Opex (O&amp;M)</t>
  </si>
  <si>
    <t>Energy Savings Passthrough?</t>
  </si>
  <si>
    <t>Sources (Citations, Links, Consulting Reports, etc.)</t>
  </si>
  <si>
    <t>Capex</t>
  </si>
  <si>
    <t>No</t>
  </si>
  <si>
    <t>Retrofit</t>
  </si>
  <si>
    <t>Capital Project Enhancement</t>
  </si>
  <si>
    <t>R&amp;M</t>
  </si>
  <si>
    <t xml:space="preserve"> </t>
  </si>
  <si>
    <t>Eng</t>
  </si>
  <si>
    <t>Elevator energy revovery</t>
  </si>
  <si>
    <t>Electrification</t>
  </si>
  <si>
    <t xml:space="preserve">New Electric Chillers </t>
  </si>
  <si>
    <t xml:space="preserve">DHW to Point of Use </t>
  </si>
  <si>
    <t xml:space="preserve">Façade air stopping </t>
  </si>
  <si>
    <t xml:space="preserve">Complete BMS commissioning </t>
  </si>
  <si>
    <t>Heating</t>
  </si>
  <si>
    <t>Cooling</t>
  </si>
  <si>
    <t>Base</t>
  </si>
  <si>
    <t>Heating &amp; Cooling</t>
  </si>
  <si>
    <t>Optional add to elevator package</t>
  </si>
  <si>
    <t>caulking and general air stopping</t>
  </si>
  <si>
    <t xml:space="preserve">New High Efficiency Windows </t>
  </si>
  <si>
    <t>New Windows tripple pane R6@30SHG</t>
  </si>
  <si>
    <t>Heating &amp; Cooling &amp; Base</t>
  </si>
  <si>
    <t xml:space="preserve">RCx proposals </t>
  </si>
  <si>
    <t>Retrocommissioning  (RCx)</t>
  </si>
  <si>
    <t>Savings</t>
  </si>
  <si>
    <t>Order</t>
  </si>
  <si>
    <t>Building</t>
  </si>
  <si>
    <t>Electrificaiton</t>
  </si>
  <si>
    <t>160 Spear</t>
  </si>
  <si>
    <t>Electric Boiler</t>
  </si>
  <si>
    <t xml:space="preserve">Central ASHP to Hot Water </t>
  </si>
  <si>
    <t>Pneumatic Converstion</t>
  </si>
  <si>
    <t>BMS Expansion</t>
  </si>
  <si>
    <t>Delta Controls</t>
  </si>
  <si>
    <t>Train</t>
  </si>
  <si>
    <t>SQFT</t>
  </si>
  <si>
    <t>Complete BMS commissioning</t>
  </si>
  <si>
    <t>FaÃ§ade air stopping</t>
  </si>
  <si>
    <t>New High Efficiency Windows</t>
  </si>
  <si>
    <t>DHW to Point of Use</t>
  </si>
  <si>
    <t>New Electric Chillers</t>
  </si>
  <si>
    <t>Central ASHP to Hot Water</t>
  </si>
  <si>
    <t>One Federal</t>
  </si>
  <si>
    <t xml:space="preserve">Optimal Start Stop </t>
  </si>
  <si>
    <t>Sequence implementation in BMS</t>
  </si>
  <si>
    <t>Controls Vendor</t>
  </si>
  <si>
    <t>Chiller Plant Optimization</t>
  </si>
  <si>
    <t>Analytic Program ontop of BMS</t>
  </si>
  <si>
    <t xml:space="preserve">Optimun Energy </t>
  </si>
  <si>
    <t>Schindler</t>
  </si>
  <si>
    <t xml:space="preserve">DriveLine Retrofits </t>
  </si>
  <si>
    <t>York</t>
  </si>
  <si>
    <t>Spandrel and column insulation</t>
  </si>
  <si>
    <t>Insulation at TI's</t>
  </si>
  <si>
    <t xml:space="preserve">Electric Risistance Coils &amp; ASHP </t>
  </si>
  <si>
    <t xml:space="preserve">Electric Risistance Coils &amp; ElectricHW Boiler </t>
  </si>
  <si>
    <t xml:space="preserve">Electric Steam Boiler </t>
  </si>
  <si>
    <t>Optimal Start Stop</t>
  </si>
  <si>
    <t>DriveLine Retrofits</t>
  </si>
  <si>
    <t>Electric Risistance Coils &amp; ASHP</t>
  </si>
  <si>
    <t>Electric Risistance Coils &amp; ElectricHW Boiler</t>
  </si>
  <si>
    <t>Electric Steam Boiler</t>
  </si>
  <si>
    <t>333 Bush</t>
  </si>
  <si>
    <t>Window Retrofit</t>
  </si>
  <si>
    <t xml:space="preserve">New window film </t>
  </si>
  <si>
    <t>3M</t>
  </si>
  <si>
    <t xml:space="preserve">Elevator Mod with energy recovery </t>
  </si>
  <si>
    <t xml:space="preserve">Heating Electrification via ASHP's </t>
  </si>
  <si>
    <t>TS</t>
  </si>
  <si>
    <t>Back of house lighting</t>
  </si>
  <si>
    <t>PR</t>
  </si>
  <si>
    <t>Water soruced heat recovery</t>
  </si>
  <si>
    <t>Chiller end of life replacement</t>
  </si>
  <si>
    <t>Chiller plan replacement</t>
  </si>
  <si>
    <t>Chiller plant optimization</t>
  </si>
  <si>
    <t>Controls with  ML program</t>
  </si>
  <si>
    <t>Optimun Start / Stop</t>
  </si>
  <si>
    <t>Airside energy  recovery</t>
  </si>
  <si>
    <t>Run Arouind Coils</t>
  </si>
  <si>
    <t>Pumping Optizamation</t>
  </si>
  <si>
    <t>VFD's Controls with  ML program</t>
  </si>
  <si>
    <t>Limited Façade Air Stopping</t>
  </si>
  <si>
    <t xml:space="preserve">Insulation and wet sealing </t>
  </si>
  <si>
    <t>Chiller Plant</t>
  </si>
  <si>
    <t xml:space="preserve"> R&amp;M </t>
  </si>
  <si>
    <t xml:space="preserve"> -   </t>
  </si>
  <si>
    <t xml:space="preserve"> $-   </t>
  </si>
  <si>
    <t xml:space="preserve"> Capex </t>
  </si>
  <si>
    <t>333 Bush</t>
  </si>
  <si>
    <t>Optimun Start / Stop</t>
  </si>
  <si>
    <t>Controls with  ML program</t>
  </si>
  <si>
    <t>Pumping Optizamation</t>
  </si>
  <si>
    <t>VFD's Controls with  ML program</t>
  </si>
  <si>
    <t>Back of house lighting</t>
  </si>
  <si>
    <t>Optional add to elevator package</t>
  </si>
  <si>
    <t>Limited Façade Air Stopping</t>
  </si>
  <si>
    <t>Insulation and wet sealing</t>
  </si>
  <si>
    <t>Airside energy  recovery</t>
  </si>
  <si>
    <t>Run Arouind Coils</t>
  </si>
  <si>
    <t>Chiller plant optimization</t>
  </si>
  <si>
    <t>Window Retrofit</t>
  </si>
  <si>
    <t>New window film</t>
  </si>
  <si>
    <t>Chiller end of life replacement</t>
  </si>
  <si>
    <t>Chiller plan replacement</t>
  </si>
  <si>
    <t>Elevator energy revovery</t>
  </si>
  <si>
    <t>Elevator Mod with energy recovery</t>
  </si>
  <si>
    <t>Water soruced heat recovery</t>
  </si>
  <si>
    <t>Heating Electrification via ASHP's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</si>
</sst>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quot;$&quot;* #,##0_);_(&quot;$&quot;* \(#,##0\);_(&quot;$&quot;* &quot;-&quot;??_);_(@_)"/>
  </numFmts>
  <fonts count="10" x14ac:knownFonts="1">
    <font>
      <sz val="11"/>
      <color theme="1"/>
      <name val="Calibri"/>
      <family val="2"/>
      <scheme val="minor"/>
    </font>
    <font>
      <sz val="11"/>
      <color theme="1"/>
      <name val="Calibri"/>
      <family val="2"/>
      <scheme val="minor"/>
    </font>
    <font>
      <sz val="11"/>
      <color rgb="FF3F3F76"/>
      <name val="Calibri"/>
      <family val="2"/>
      <scheme val="minor"/>
    </font>
    <font>
      <sz val="12"/>
      <color theme="0"/>
      <name val="Calibri"/>
      <family val="2"/>
      <scheme val="minor"/>
    </font>
    <font>
      <b/>
      <sz val="20"/>
      <color theme="0"/>
      <name val="Calibri"/>
      <family val="2"/>
      <scheme val="minor"/>
    </font>
    <font>
      <b/>
      <sz val="12"/>
      <color theme="1"/>
      <name val="Calibri"/>
      <family val="2"/>
      <scheme val="minor"/>
    </font>
    <font>
      <b/>
      <sz val="12"/>
      <color theme="0"/>
      <name val="Calibri"/>
      <family val="2"/>
      <scheme val="minor"/>
    </font>
    <font>
      <sz val="11"/>
      <color rgb="FF0000FF"/>
      <name val="Calibri"/>
      <family val="2"/>
      <scheme val="minor"/>
    </font>
    <font>
      <sz val="8"/>
      <name val="Calibri"/>
      <family val="2"/>
      <scheme val="minor"/>
    </font>
    <font>
      <sz val="8"/>
      <color rgb="FF000000"/>
      <name val="Segoe UI"/>
      <family val="2"/>
    </font>
  </fonts>
  <fills count="8">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4C0018"/>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top style="thin">
        <color rgb="FF7F7F7F"/>
      </top>
      <bottom style="thin">
        <color rgb="FF7F7F7F"/>
      </bottom>
      <diagonal/>
    </border>
    <border>
      <left style="thin">
        <color indexed="64"/>
      </left>
      <right style="thin">
        <color indexed="64"/>
      </right>
      <top style="thin">
        <color rgb="FF7F7F7F"/>
      </top>
      <bottom style="thin">
        <color rgb="FF7F7F7F"/>
      </bottom>
      <diagonal/>
    </border>
    <border>
      <left style="thin">
        <color indexed="64"/>
      </left>
      <right style="thin">
        <color indexed="64"/>
      </right>
      <top style="thin">
        <color rgb="FF7F7F7F"/>
      </top>
      <bottom style="thin">
        <color indexed="64"/>
      </bottom>
      <diagonal/>
    </border>
    <border>
      <left/>
      <right style="medium">
        <color rgb="FFD6DADC"/>
      </right>
      <top/>
      <bottom style="medium">
        <color rgb="FFD6DADC"/>
      </bottom>
      <diagonal/>
    </border>
  </borders>
  <cellStyleXfs count="3">
    <xf numFmtId="0" fontId="0" fillId="0" borderId="0"/>
    <xf numFmtId="0" fontId="2" fillId="2" borderId="1" applyNumberFormat="0" applyAlignment="0" applyProtection="0"/>
    <xf numFmtId="0" fontId="1" fillId="3" borderId="0" applyNumberFormat="0" applyBorder="0" applyAlignment="0" applyProtection="0"/>
  </cellStyleXfs>
  <cellXfs count="38">
    <xf numFmtId="0" fontId="0" fillId="0" borderId="0" xfId="0"/>
    <xf numFmtId="0" fontId="3" fillId="4" borderId="0" xfId="0" applyFont="1" applyFill="1"/>
    <xf numFmtId="0" fontId="4" fillId="4" borderId="0" xfId="0" applyFont="1" applyFill="1"/>
    <xf numFmtId="0" fontId="0" fillId="0" borderId="0" xfId="0" applyAlignment="1">
      <alignment wrapText="1"/>
    </xf>
    <xf numFmtId="0" fontId="6" fillId="4" borderId="10" xfId="2" applyFont="1" applyFill="1" applyBorder="1" applyAlignment="1">
      <alignment wrapText="1"/>
    </xf>
    <xf numFmtId="0" fontId="6" fillId="4" borderId="11" xfId="2" applyFont="1" applyFill="1" applyBorder="1" applyAlignment="1">
      <alignment wrapText="1"/>
    </xf>
    <xf numFmtId="0" fontId="6" fillId="4" borderId="2" xfId="0" applyFont="1" applyFill="1" applyBorder="1" applyAlignment="1">
      <alignment wrapText="1"/>
    </xf>
    <xf numFmtId="0" fontId="6" fillId="4" borderId="12" xfId="0" applyFont="1" applyFill="1" applyBorder="1" applyAlignment="1">
      <alignment wrapText="1"/>
    </xf>
    <xf numFmtId="0" fontId="7" fillId="0" borderId="1" xfId="1" applyFont="1" applyFill="1"/>
    <xf numFmtId="164" fontId="7" fillId="0" borderId="1" xfId="1" applyNumberFormat="1" applyFont="1" applyFill="1"/>
    <xf numFmtId="43" fontId="7" fillId="0" borderId="1" xfId="1" applyNumberFormat="1" applyFont="1" applyFill="1"/>
    <xf numFmtId="44" fontId="7" fillId="0" borderId="13" xfId="1" applyNumberFormat="1" applyFont="1" applyFill="1" applyBorder="1"/>
    <xf numFmtId="0" fontId="7" fillId="0" borderId="13" xfId="1" applyFont="1" applyFill="1" applyBorder="1" applyAlignment="1">
      <alignment horizontal="right"/>
    </xf>
    <xf numFmtId="0" fontId="7" fillId="0" borderId="14" xfId="1" applyFont="1" applyFill="1" applyBorder="1" applyAlignment="1">
      <alignment horizontal="right"/>
    </xf>
    <xf numFmtId="44" fontId="7" fillId="0" borderId="1" xfId="1" applyNumberFormat="1" applyFont="1" applyFill="1"/>
    <xf numFmtId="0" fontId="7" fillId="0" borderId="13" xfId="1" applyFont="1" applyFill="1" applyBorder="1"/>
    <xf numFmtId="0" fontId="7" fillId="0" borderId="15" xfId="1" applyFont="1" applyFill="1" applyBorder="1" applyAlignment="1">
      <alignment horizontal="right"/>
    </xf>
    <xf numFmtId="43" fontId="7" fillId="5" borderId="1" xfId="1" applyNumberFormat="1" applyFont="1" applyFill="1"/>
    <xf numFmtId="0" fontId="0" fillId="5" borderId="0" xfId="0" applyFill="1"/>
    <xf numFmtId="0" fontId="7" fillId="5" borderId="1" xfId="1" applyFont="1" applyFill="1"/>
    <xf numFmtId="164" fontId="7" fillId="5" borderId="1" xfId="1" applyNumberFormat="1" applyFont="1" applyFill="1"/>
    <xf numFmtId="44" fontId="7" fillId="5" borderId="13" xfId="1" applyNumberFormat="1" applyFont="1" applyFill="1" applyBorder="1"/>
    <xf numFmtId="0" fontId="7" fillId="5" borderId="13" xfId="1" applyFont="1" applyFill="1" applyBorder="1" applyAlignment="1">
      <alignment horizontal="right"/>
    </xf>
    <xf numFmtId="0" fontId="7" fillId="5" borderId="14" xfId="1" applyFont="1" applyFill="1" applyBorder="1" applyAlignment="1">
      <alignment horizontal="right"/>
    </xf>
    <xf numFmtId="44" fontId="7" fillId="5" borderId="1" xfId="1" applyNumberFormat="1" applyFont="1" applyFill="1"/>
    <xf numFmtId="0" fontId="7" fillId="6" borderId="1" xfId="1" applyFont="1" applyFill="1"/>
    <xf numFmtId="8" fontId="7" fillId="5" borderId="13" xfId="1" applyNumberFormat="1" applyFont="1" applyFill="1" applyBorder="1"/>
    <xf numFmtId="0" fontId="9" fillId="7" borderId="16" xfId="0" applyFont="1" applyFill="1" applyBorder="1" applyAlignment="1">
      <alignment vertical="center"/>
    </xf>
    <xf numFmtId="0" fontId="9" fillId="7" borderId="16" xfId="0" applyFont="1" applyFill="1" applyBorder="1" applyAlignment="1">
      <alignment horizontal="right"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cellXfs>
  <cellStyles count="3">
    <cellStyle name="20% - Accent1" xfId="2" builtinId="30"/>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29375</xdr:rowOff>
    </xdr:to>
    <xdr:pic>
      <xdr:nvPicPr>
        <xdr:cNvPr id="2" name="Picture 1">
          <a:extLst>
            <a:ext uri="{FF2B5EF4-FFF2-40B4-BE49-F238E27FC236}">
              <a16:creationId xmlns:a16="http://schemas.microsoft.com/office/drawing/2014/main" id="{67E5FDCE-B740-45D5-AC60-2E0696CCEDD9}"/>
            </a:ext>
          </a:extLst>
        </xdr:cNvPr>
        <xdr:cNvPicPr>
          <a:picLocks noChangeAspect="1"/>
        </xdr:cNvPicPr>
      </xdr:nvPicPr>
      <xdr:blipFill>
        <a:blip xmlns:r="http://schemas.openxmlformats.org/officeDocument/2006/relationships" r:embed="rId1"/>
        <a:stretch>
          <a:fillRect/>
        </a:stretch>
      </xdr:blipFill>
      <xdr:spPr>
        <a:xfrm>
          <a:off x="5479256" y="154781"/>
          <a:ext cx="1457070" cy="436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48EFF3AE-D3BB-4BE3-BBE1-7B0203A634D6}"/>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11906</xdr:colOff>
      <xdr:row>0</xdr:row>
      <xdr:rowOff>154781</xdr:rowOff>
    </xdr:from>
    <xdr:to>
      <xdr:col>5</xdr:col>
      <xdr:colOff>1468976</xdr:colOff>
      <xdr:row>3</xdr:row>
      <xdr:rowOff>172250</xdr:rowOff>
    </xdr:to>
    <xdr:pic>
      <xdr:nvPicPr>
        <xdr:cNvPr id="2" name="Picture 1">
          <a:extLst>
            <a:ext uri="{FF2B5EF4-FFF2-40B4-BE49-F238E27FC236}">
              <a16:creationId xmlns:a16="http://schemas.microsoft.com/office/drawing/2014/main" id="{ED3B1041-5D21-43A5-8065-9DA4D6959275}"/>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twoCellAnchor editAs="oneCell">
    <xdr:from>
      <xdr:col>5</xdr:col>
      <xdr:colOff>11906</xdr:colOff>
      <xdr:row>0</xdr:row>
      <xdr:rowOff>154781</xdr:rowOff>
    </xdr:from>
    <xdr:to>
      <xdr:col>5</xdr:col>
      <xdr:colOff>1468976</xdr:colOff>
      <xdr:row>3</xdr:row>
      <xdr:rowOff>29375</xdr:rowOff>
    </xdr:to>
    <xdr:pic>
      <xdr:nvPicPr>
        <xdr:cNvPr id="3" name="Picture 2">
          <a:extLst>
            <a:ext uri="{FF2B5EF4-FFF2-40B4-BE49-F238E27FC236}">
              <a16:creationId xmlns:a16="http://schemas.microsoft.com/office/drawing/2014/main" id="{3C246AC8-8ABE-4C2B-A7D5-794578542A83}"/>
            </a:ext>
          </a:extLst>
        </xdr:cNvPr>
        <xdr:cNvPicPr>
          <a:picLocks noChangeAspect="1"/>
        </xdr:cNvPicPr>
      </xdr:nvPicPr>
      <xdr:blipFill>
        <a:blip xmlns:r="http://schemas.openxmlformats.org/officeDocument/2006/relationships" r:embed="rId1"/>
        <a:stretch>
          <a:fillRect/>
        </a:stretch>
      </xdr:blipFill>
      <xdr:spPr>
        <a:xfrm>
          <a:off x="7736681" y="154781"/>
          <a:ext cx="1457070" cy="588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49E70-DC8C-4A8D-84BB-B0051DA57024}">
  <dimension ref="A2:P57"/>
  <sheetViews>
    <sheetView tabSelected="1" topLeftCell="A12" zoomScale="70" zoomScaleNormal="70" workbookViewId="0">
      <selection activeCell="A18" sqref="A18:K26"/>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9" t="s">
        <v>1</v>
      </c>
      <c r="E4" s="30"/>
      <c r="F4" s="30"/>
      <c r="G4" s="30"/>
      <c r="H4" s="30"/>
      <c r="I4" s="31"/>
    </row>
    <row r="5" spans="3:16" s="3" customFormat="1" x14ac:dyDescent="0.25">
      <c r="C5"/>
      <c r="D5" s="32"/>
      <c r="E5" s="33"/>
      <c r="F5" s="33"/>
      <c r="G5" s="33"/>
      <c r="H5" s="33"/>
      <c r="I5" s="34"/>
      <c r="J5"/>
      <c r="K5"/>
      <c r="L5"/>
      <c r="M5"/>
      <c r="N5"/>
      <c r="O5"/>
      <c r="P5"/>
    </row>
    <row r="6" spans="3:16" x14ac:dyDescent="0.25">
      <c r="C6" s="3"/>
      <c r="D6" s="32"/>
      <c r="E6" s="33"/>
      <c r="F6" s="33"/>
      <c r="G6" s="33"/>
      <c r="H6" s="33"/>
      <c r="I6" s="34"/>
    </row>
    <row r="7" spans="3:16" x14ac:dyDescent="0.25">
      <c r="D7" s="32"/>
      <c r="E7" s="33"/>
      <c r="F7" s="33"/>
      <c r="G7" s="33"/>
      <c r="H7" s="33"/>
      <c r="I7" s="34"/>
    </row>
    <row r="8" spans="3:16" x14ac:dyDescent="0.25">
      <c r="D8" s="32"/>
      <c r="E8" s="33"/>
      <c r="F8" s="33"/>
      <c r="G8" s="33"/>
      <c r="H8" s="33"/>
      <c r="I8" s="34"/>
    </row>
    <row r="9" spans="3:16" x14ac:dyDescent="0.25">
      <c r="D9" s="32"/>
      <c r="E9" s="33"/>
      <c r="F9" s="33"/>
      <c r="G9" s="33"/>
      <c r="H9" s="33"/>
      <c r="I9" s="34"/>
    </row>
    <row r="10" spans="3:16" x14ac:dyDescent="0.25">
      <c r="D10" s="32"/>
      <c r="E10" s="33"/>
      <c r="F10" s="33"/>
      <c r="G10" s="33"/>
      <c r="H10" s="33"/>
      <c r="I10" s="34"/>
    </row>
    <row r="11" spans="3:16" x14ac:dyDescent="0.25">
      <c r="D11" s="32"/>
      <c r="E11" s="33"/>
      <c r="F11" s="33"/>
      <c r="G11" s="33"/>
      <c r="H11" s="33"/>
      <c r="I11" s="34"/>
    </row>
    <row r="12" spans="3:16" x14ac:dyDescent="0.25">
      <c r="D12" s="32"/>
      <c r="E12" s="33"/>
      <c r="F12" s="33"/>
      <c r="G12" s="33"/>
      <c r="H12" s="33"/>
      <c r="I12" s="34"/>
    </row>
    <row r="13" spans="3:16" x14ac:dyDescent="0.25">
      <c r="D13" s="32"/>
      <c r="E13" s="33"/>
      <c r="F13" s="33"/>
      <c r="G13" s="33"/>
      <c r="H13" s="33"/>
      <c r="I13" s="34"/>
    </row>
    <row r="14" spans="3:16" x14ac:dyDescent="0.25">
      <c r="D14" s="32"/>
      <c r="E14" s="33"/>
      <c r="F14" s="33"/>
      <c r="G14" s="33"/>
      <c r="H14" s="33"/>
      <c r="I14" s="34"/>
    </row>
    <row r="15" spans="3:16" x14ac:dyDescent="0.25">
      <c r="D15" s="35"/>
      <c r="E15" s="36"/>
      <c r="F15" s="36"/>
      <c r="G15" s="36"/>
      <c r="H15" s="36"/>
      <c r="I15" s="37"/>
    </row>
    <row r="17" spans="1:16" ht="15.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43</v>
      </c>
      <c r="B18" s="18" t="s">
        <v>36</v>
      </c>
      <c r="C18" s="18">
        <v>1</v>
      </c>
      <c r="D18" s="25" t="s">
        <v>38</v>
      </c>
      <c r="E18" s="19" t="s">
        <v>27</v>
      </c>
      <c r="F18" s="19" t="s">
        <v>17</v>
      </c>
      <c r="G18" s="20">
        <v>35000</v>
      </c>
      <c r="H18" s="20" t="s">
        <v>99</v>
      </c>
      <c r="I18" s="17">
        <v>0.04</v>
      </c>
      <c r="J18" s="17">
        <v>0.04</v>
      </c>
      <c r="K18" s="17" t="s">
        <v>100</v>
      </c>
      <c r="L18" s="19">
        <v>10</v>
      </c>
      <c r="M18" s="19">
        <v>2025</v>
      </c>
      <c r="N18" s="21" t="s">
        <v>101</v>
      </c>
      <c r="O18" s="22" t="s">
        <v>16</v>
      </c>
      <c r="P18" s="23" t="s">
        <v>37</v>
      </c>
    </row>
    <row r="19" spans="1:16" s="18" customFormat="1" x14ac:dyDescent="0.25">
      <c r="A19" t="s">
        <v>43</v>
      </c>
      <c r="B19" s="18" t="s">
        <v>30</v>
      </c>
      <c r="C19" s="18">
        <v>7</v>
      </c>
      <c r="D19" s="25" t="s">
        <v>22</v>
      </c>
      <c r="E19" s="19" t="s">
        <v>32</v>
      </c>
      <c r="F19" s="19" t="s">
        <v>18</v>
      </c>
      <c r="G19" s="20">
        <v>120000</v>
      </c>
      <c r="H19" s="20" t="s">
        <v>102</v>
      </c>
      <c r="I19" s="17">
        <v>0.01</v>
      </c>
      <c r="J19" s="17">
        <v>0</v>
      </c>
      <c r="K19" s="17" t="s">
        <v>100</v>
      </c>
      <c r="L19" s="19">
        <v>25</v>
      </c>
      <c r="M19" s="19">
        <v>2035</v>
      </c>
      <c r="N19" s="21" t="s">
        <v>101</v>
      </c>
      <c r="O19" s="22" t="s">
        <v>16</v>
      </c>
      <c r="P19" s="23" t="s">
        <v>64</v>
      </c>
    </row>
    <row r="20" spans="1:16" s="18" customFormat="1" x14ac:dyDescent="0.25">
      <c r="A20" t="s">
        <v>43</v>
      </c>
      <c r="B20" s="18" t="s">
        <v>29</v>
      </c>
      <c r="C20" s="18">
        <v>5</v>
      </c>
      <c r="D20" s="25" t="s">
        <v>24</v>
      </c>
      <c r="E20" s="19" t="s">
        <v>98</v>
      </c>
      <c r="F20" s="19" t="s">
        <v>18</v>
      </c>
      <c r="G20" s="20">
        <v>650000</v>
      </c>
      <c r="H20" s="24" t="s">
        <v>102</v>
      </c>
      <c r="I20" s="17">
        <v>0.1</v>
      </c>
      <c r="J20" s="17">
        <v>0</v>
      </c>
      <c r="K20" s="17" t="s">
        <v>100</v>
      </c>
      <c r="L20" s="19">
        <v>25</v>
      </c>
      <c r="M20" s="19">
        <v>2028</v>
      </c>
      <c r="N20" s="26">
        <v>-25000</v>
      </c>
      <c r="O20" s="22" t="s">
        <v>16</v>
      </c>
      <c r="P20" s="23" t="s">
        <v>49</v>
      </c>
    </row>
    <row r="21" spans="1:16" s="18" customFormat="1" x14ac:dyDescent="0.25">
      <c r="A21" t="s">
        <v>43</v>
      </c>
      <c r="B21" s="18" t="s">
        <v>30</v>
      </c>
      <c r="C21" s="18">
        <v>2</v>
      </c>
      <c r="D21" s="25" t="s">
        <v>25</v>
      </c>
      <c r="E21" s="19" t="s">
        <v>42</v>
      </c>
      <c r="F21" s="19" t="s">
        <v>23</v>
      </c>
      <c r="G21" s="20">
        <v>85000</v>
      </c>
      <c r="H21" s="24" t="s">
        <v>102</v>
      </c>
      <c r="I21" s="17">
        <v>1</v>
      </c>
      <c r="J21" s="17">
        <v>-1</v>
      </c>
      <c r="K21" s="17" t="s">
        <v>100</v>
      </c>
      <c r="L21" s="19">
        <v>10</v>
      </c>
      <c r="M21" s="19">
        <v>2024</v>
      </c>
      <c r="N21" s="21" t="s">
        <v>101</v>
      </c>
      <c r="O21" s="22" t="s">
        <v>16</v>
      </c>
      <c r="P21" s="23" t="s">
        <v>21</v>
      </c>
    </row>
    <row r="22" spans="1:16" s="18" customFormat="1" x14ac:dyDescent="0.25">
      <c r="A22" t="s">
        <v>43</v>
      </c>
      <c r="B22" s="18" t="s">
        <v>31</v>
      </c>
      <c r="C22" s="18">
        <v>3</v>
      </c>
      <c r="D22" s="25" t="s">
        <v>26</v>
      </c>
      <c r="E22" s="19" t="s">
        <v>33</v>
      </c>
      <c r="F22" s="19" t="s">
        <v>17</v>
      </c>
      <c r="G22" s="20">
        <v>1000000</v>
      </c>
      <c r="H22" s="24" t="s">
        <v>99</v>
      </c>
      <c r="I22" s="17">
        <v>0.02</v>
      </c>
      <c r="J22" s="17">
        <v>0.02</v>
      </c>
      <c r="K22" s="17" t="s">
        <v>100</v>
      </c>
      <c r="L22" s="19">
        <v>20</v>
      </c>
      <c r="M22" s="19">
        <v>2023</v>
      </c>
      <c r="N22" s="21" t="s">
        <v>101</v>
      </c>
      <c r="O22" s="22" t="s">
        <v>16</v>
      </c>
      <c r="P22" s="23" t="s">
        <v>21</v>
      </c>
    </row>
    <row r="23" spans="1:16" s="18" customFormat="1" x14ac:dyDescent="0.25">
      <c r="A23" t="s">
        <v>43</v>
      </c>
      <c r="B23" s="18" t="s">
        <v>31</v>
      </c>
      <c r="C23" s="18">
        <v>4</v>
      </c>
      <c r="D23" s="25" t="s">
        <v>34</v>
      </c>
      <c r="E23" s="19" t="s">
        <v>35</v>
      </c>
      <c r="F23" s="19" t="s">
        <v>18</v>
      </c>
      <c r="G23" s="20">
        <v>10000000</v>
      </c>
      <c r="H23" s="20" t="s">
        <v>102</v>
      </c>
      <c r="I23" s="17">
        <v>0.05</v>
      </c>
      <c r="J23" s="17">
        <v>0.05</v>
      </c>
      <c r="K23" s="17" t="s">
        <v>100</v>
      </c>
      <c r="L23" s="19">
        <v>40</v>
      </c>
      <c r="M23" s="19">
        <v>2028</v>
      </c>
      <c r="N23" s="21" t="s">
        <v>101</v>
      </c>
      <c r="O23" s="22" t="s">
        <v>16</v>
      </c>
      <c r="P23" s="23" t="s">
        <v>21</v>
      </c>
    </row>
    <row r="24" spans="1:16" s="18" customFormat="1" x14ac:dyDescent="0.25">
      <c r="A24" t="s">
        <v>43</v>
      </c>
      <c r="B24" s="18" t="s">
        <v>28</v>
      </c>
      <c r="C24" s="18">
        <v>8</v>
      </c>
      <c r="D24" s="25" t="s">
        <v>45</v>
      </c>
      <c r="E24" s="19" t="s">
        <v>42</v>
      </c>
      <c r="F24" s="19" t="s">
        <v>23</v>
      </c>
      <c r="G24" s="20">
        <v>2750000</v>
      </c>
      <c r="H24" s="24" t="s">
        <v>102</v>
      </c>
      <c r="I24" s="17">
        <v>3</v>
      </c>
      <c r="J24" s="17">
        <v>-1</v>
      </c>
      <c r="K24" s="17" t="s">
        <v>100</v>
      </c>
      <c r="L24" s="19">
        <v>20</v>
      </c>
      <c r="M24" s="19">
        <v>2030</v>
      </c>
      <c r="N24" s="26">
        <v>-35000</v>
      </c>
      <c r="O24" s="22" t="s">
        <v>16</v>
      </c>
      <c r="P24" s="23" t="s">
        <v>21</v>
      </c>
    </row>
    <row r="25" spans="1:16" s="18" customFormat="1" x14ac:dyDescent="0.25">
      <c r="A25" t="s">
        <v>43</v>
      </c>
      <c r="B25" s="18" t="s">
        <v>28</v>
      </c>
      <c r="C25" s="18">
        <v>8</v>
      </c>
      <c r="D25" s="25" t="s">
        <v>44</v>
      </c>
      <c r="E25" s="19" t="s">
        <v>42</v>
      </c>
      <c r="F25" s="19" t="s">
        <v>23</v>
      </c>
      <c r="G25" s="20">
        <v>1500000</v>
      </c>
      <c r="H25" s="24" t="s">
        <v>102</v>
      </c>
      <c r="I25" s="17">
        <v>1</v>
      </c>
      <c r="J25" s="17">
        <v>-1</v>
      </c>
      <c r="K25" s="17" t="s">
        <v>100</v>
      </c>
      <c r="L25" s="19">
        <v>20</v>
      </c>
      <c r="M25" s="19">
        <v>2026</v>
      </c>
      <c r="N25" s="26">
        <v>-5000</v>
      </c>
      <c r="O25" s="22" t="s">
        <v>16</v>
      </c>
      <c r="P25" s="23" t="s">
        <v>21</v>
      </c>
    </row>
    <row r="26" spans="1:16" s="18" customFormat="1" x14ac:dyDescent="0.25">
      <c r="A26" t="s">
        <v>43</v>
      </c>
      <c r="B26" s="18" t="s">
        <v>31</v>
      </c>
      <c r="C26" s="18">
        <v>6</v>
      </c>
      <c r="D26" s="25" t="s">
        <v>46</v>
      </c>
      <c r="E26" s="19" t="s">
        <v>47</v>
      </c>
      <c r="F26" s="19" t="s">
        <v>18</v>
      </c>
      <c r="G26" s="20">
        <v>230000</v>
      </c>
      <c r="H26" s="24" t="s">
        <v>102</v>
      </c>
      <c r="I26" s="17">
        <v>0.02</v>
      </c>
      <c r="J26" s="17">
        <v>0.02</v>
      </c>
      <c r="K26" s="17" t="s">
        <v>100</v>
      </c>
      <c r="L26" s="19">
        <v>15</v>
      </c>
      <c r="M26" s="19">
        <v>2030</v>
      </c>
      <c r="N26" s="21" t="s">
        <v>101</v>
      </c>
      <c r="O26" s="22" t="s">
        <v>16</v>
      </c>
      <c r="P26" s="23" t="s">
        <v>48</v>
      </c>
    </row>
    <row r="27" spans="1:16" s="18" customFormat="1" x14ac:dyDescent="0.25">
      <c r="D27" s="19"/>
      <c r="E27" s="19"/>
      <c r="F27" s="19"/>
      <c r="G27" s="20"/>
      <c r="H27" s="24"/>
      <c r="I27" s="17"/>
      <c r="J27" s="17"/>
      <c r="K27" s="17"/>
      <c r="L27" s="19"/>
      <c r="M27" s="19"/>
      <c r="N27" s="21"/>
      <c r="O27" s="22"/>
      <c r="P27" s="23"/>
    </row>
    <row r="28" spans="1:16" s="18" customFormat="1" x14ac:dyDescent="0.25">
      <c r="D28" s="19"/>
      <c r="E28" s="19"/>
      <c r="F28" s="19"/>
      <c r="G28" s="20"/>
      <c r="H28" s="24"/>
      <c r="I28" s="17"/>
      <c r="J28" s="17"/>
      <c r="K28" s="17"/>
      <c r="L28" s="19"/>
      <c r="M28" s="19"/>
      <c r="N28" s="21"/>
      <c r="O28" s="22"/>
      <c r="P28" s="23"/>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1:16" x14ac:dyDescent="0.25">
      <c r="D33" s="8"/>
      <c r="E33" s="8"/>
      <c r="F33" s="8"/>
      <c r="G33" s="9"/>
      <c r="H33" s="14"/>
      <c r="I33" s="10"/>
      <c r="J33" s="10"/>
      <c r="K33" s="10"/>
      <c r="L33" s="8"/>
      <c r="M33" s="8"/>
      <c r="N33" s="11"/>
      <c r="O33" s="12"/>
      <c r="P33" s="13"/>
    </row>
    <row r="34" spans="1:16" x14ac:dyDescent="0.25">
      <c r="D34" s="8"/>
      <c r="E34" s="8"/>
      <c r="F34" s="8"/>
      <c r="G34" s="9"/>
      <c r="H34" s="14"/>
      <c r="I34" s="10"/>
      <c r="J34" s="10"/>
      <c r="K34" s="10"/>
      <c r="L34" s="8"/>
      <c r="M34" s="8"/>
      <c r="N34" s="11"/>
      <c r="O34" s="12"/>
      <c r="P34" s="13"/>
    </row>
    <row r="35" spans="1:16" x14ac:dyDescent="0.25">
      <c r="D35" s="8"/>
      <c r="E35" s="8"/>
      <c r="F35" s="8"/>
      <c r="G35" s="9"/>
      <c r="H35" s="14"/>
      <c r="I35" s="10"/>
      <c r="J35" s="10"/>
      <c r="K35" s="10"/>
      <c r="L35" s="8"/>
      <c r="M35" s="8"/>
      <c r="N35" s="11"/>
      <c r="O35" s="12"/>
      <c r="P35" s="13"/>
    </row>
    <row r="36" spans="1:16" x14ac:dyDescent="0.25">
      <c r="D36" s="8"/>
      <c r="E36" s="8"/>
      <c r="F36" s="8"/>
      <c r="G36" s="9"/>
      <c r="H36" s="14"/>
      <c r="I36" s="10"/>
      <c r="J36" s="10"/>
      <c r="K36" s="10"/>
      <c r="L36" s="8"/>
      <c r="M36" s="8"/>
      <c r="N36" s="11"/>
      <c r="O36" s="12"/>
      <c r="P36" s="13"/>
    </row>
    <row r="37" spans="1:16" x14ac:dyDescent="0.25">
      <c r="D37" s="8"/>
      <c r="E37" s="8"/>
      <c r="F37" s="8"/>
      <c r="G37" s="9"/>
      <c r="H37" s="14"/>
      <c r="I37" s="10"/>
      <c r="J37" s="10"/>
      <c r="K37" s="10"/>
      <c r="L37" s="8"/>
      <c r="M37" s="8"/>
      <c r="N37" s="11"/>
      <c r="O37" s="12"/>
      <c r="P37" s="13"/>
    </row>
    <row r="38" spans="1:16" x14ac:dyDescent="0.25">
      <c r="D38" s="8"/>
      <c r="E38" s="8"/>
      <c r="F38" s="8"/>
      <c r="G38" s="9"/>
      <c r="H38" s="14"/>
      <c r="I38" s="10"/>
      <c r="J38" s="10"/>
      <c r="K38" s="10"/>
      <c r="L38" s="8"/>
      <c r="M38" s="8"/>
      <c r="N38" s="11"/>
      <c r="O38" s="12"/>
      <c r="P38" s="13"/>
    </row>
    <row r="39" spans="1:16" x14ac:dyDescent="0.25">
      <c r="D39" s="8"/>
      <c r="E39" s="8"/>
      <c r="F39" s="8"/>
      <c r="G39" s="9"/>
      <c r="H39" s="14"/>
      <c r="I39" s="10"/>
      <c r="J39" s="10"/>
      <c r="K39" s="10"/>
      <c r="L39" s="8"/>
      <c r="M39" s="8"/>
      <c r="N39" s="11"/>
      <c r="O39" s="12"/>
      <c r="P39" s="13"/>
    </row>
    <row r="40" spans="1:16" x14ac:dyDescent="0.25">
      <c r="D40" s="8"/>
      <c r="E40" s="8" t="s">
        <v>20</v>
      </c>
      <c r="F40" s="8"/>
      <c r="G40" s="9"/>
      <c r="H40" s="14"/>
      <c r="I40" s="10"/>
      <c r="J40" s="10"/>
      <c r="K40" s="10"/>
      <c r="L40" s="8"/>
      <c r="M40" s="8"/>
      <c r="N40" s="11"/>
      <c r="O40" s="12"/>
      <c r="P40" s="13"/>
    </row>
    <row r="41" spans="1:16" x14ac:dyDescent="0.25">
      <c r="D41" s="8"/>
      <c r="E41" s="8" t="s">
        <v>20</v>
      </c>
      <c r="F41" s="8" t="s">
        <v>20</v>
      </c>
      <c r="G41" s="9"/>
      <c r="H41" s="14"/>
      <c r="I41" s="10"/>
      <c r="J41" s="10"/>
      <c r="K41" s="10"/>
      <c r="L41" s="8"/>
      <c r="M41" s="8"/>
      <c r="N41" s="11"/>
      <c r="O41" s="12"/>
      <c r="P41" s="13"/>
    </row>
    <row r="42" spans="1:16" x14ac:dyDescent="0.25">
      <c r="D42" s="8"/>
      <c r="E42" s="8"/>
      <c r="F42" s="8"/>
      <c r="G42" s="8"/>
      <c r="H42" s="8"/>
      <c r="I42" s="8"/>
      <c r="J42" s="8"/>
      <c r="K42" s="8"/>
      <c r="L42" s="8"/>
      <c r="M42" s="8"/>
      <c r="N42" s="15"/>
      <c r="O42" s="12"/>
      <c r="P42" s="16"/>
    </row>
    <row r="45" spans="1:16" x14ac:dyDescent="0.25">
      <c r="E45" t="s">
        <v>20</v>
      </c>
    </row>
    <row r="46" spans="1:16" x14ac:dyDescent="0.25">
      <c r="A46" t="s">
        <v>41</v>
      </c>
      <c r="B46" t="s">
        <v>39</v>
      </c>
      <c r="C46" t="s">
        <v>40</v>
      </c>
      <c r="D46" t="s">
        <v>41</v>
      </c>
      <c r="E46" t="s">
        <v>50</v>
      </c>
      <c r="F46" t="s">
        <v>2</v>
      </c>
      <c r="G46" t="s">
        <v>40</v>
      </c>
      <c r="H46" t="s">
        <v>3</v>
      </c>
      <c r="I46" t="s">
        <v>7</v>
      </c>
      <c r="J46" t="s">
        <v>8</v>
      </c>
      <c r="K46" t="s">
        <v>9</v>
      </c>
    </row>
    <row r="47" spans="1:16" x14ac:dyDescent="0.25">
      <c r="A47" t="s">
        <v>43</v>
      </c>
      <c r="B47" s="18" t="s">
        <v>36</v>
      </c>
      <c r="C47" s="18">
        <v>1</v>
      </c>
      <c r="D47" t="s">
        <v>43</v>
      </c>
      <c r="E47">
        <v>303429</v>
      </c>
      <c r="F47" t="s">
        <v>38</v>
      </c>
      <c r="G47">
        <v>1</v>
      </c>
      <c r="H47" t="s">
        <v>51</v>
      </c>
      <c r="I47">
        <v>61245.314803978901</v>
      </c>
      <c r="J47">
        <v>62.063184999999997</v>
      </c>
      <c r="K47">
        <v>0</v>
      </c>
    </row>
    <row r="48" spans="1:16" x14ac:dyDescent="0.25">
      <c r="A48" t="s">
        <v>43</v>
      </c>
      <c r="B48" s="18" t="s">
        <v>30</v>
      </c>
      <c r="C48" s="18">
        <v>7</v>
      </c>
      <c r="D48" t="s">
        <v>43</v>
      </c>
      <c r="E48">
        <v>303429</v>
      </c>
      <c r="F48" t="s">
        <v>52</v>
      </c>
      <c r="G48">
        <v>3</v>
      </c>
      <c r="H48" t="s">
        <v>33</v>
      </c>
      <c r="I48">
        <v>138725.30491515499</v>
      </c>
      <c r="J48">
        <v>143.8136136702</v>
      </c>
      <c r="K48">
        <v>0</v>
      </c>
    </row>
    <row r="49" spans="1:11" x14ac:dyDescent="0.25">
      <c r="A49" t="s">
        <v>43</v>
      </c>
      <c r="B49" s="18" t="s">
        <v>29</v>
      </c>
      <c r="C49" s="18">
        <v>5</v>
      </c>
      <c r="D49" t="s">
        <v>43</v>
      </c>
      <c r="E49">
        <v>303429</v>
      </c>
      <c r="F49" t="s">
        <v>53</v>
      </c>
      <c r="G49">
        <v>4</v>
      </c>
      <c r="H49" t="s">
        <v>35</v>
      </c>
      <c r="I49">
        <v>79073.423801638302</v>
      </c>
      <c r="J49">
        <v>86.283853793709795</v>
      </c>
      <c r="K49">
        <v>0</v>
      </c>
    </row>
    <row r="50" spans="1:11" x14ac:dyDescent="0.25">
      <c r="A50" t="s">
        <v>43</v>
      </c>
      <c r="B50" s="18" t="s">
        <v>30</v>
      </c>
      <c r="C50" s="18">
        <v>2</v>
      </c>
      <c r="D50" t="s">
        <v>43</v>
      </c>
      <c r="E50">
        <v>303429</v>
      </c>
      <c r="F50" t="s">
        <v>55</v>
      </c>
      <c r="G50">
        <v>5</v>
      </c>
      <c r="H50" t="s">
        <v>98</v>
      </c>
      <c r="I50">
        <v>1126009.1946713801</v>
      </c>
      <c r="J50">
        <v>0</v>
      </c>
      <c r="K50">
        <v>0</v>
      </c>
    </row>
    <row r="51" spans="1:11" x14ac:dyDescent="0.25">
      <c r="A51" t="s">
        <v>43</v>
      </c>
      <c r="B51" s="18" t="s">
        <v>31</v>
      </c>
      <c r="C51" s="18">
        <v>3</v>
      </c>
      <c r="D51" t="s">
        <v>43</v>
      </c>
      <c r="E51">
        <v>303429</v>
      </c>
      <c r="F51" t="s">
        <v>46</v>
      </c>
      <c r="G51">
        <v>6</v>
      </c>
      <c r="H51" t="s">
        <v>47</v>
      </c>
      <c r="I51">
        <v>14306.981749149199</v>
      </c>
      <c r="J51">
        <v>172.562530556192</v>
      </c>
      <c r="K51">
        <v>0</v>
      </c>
    </row>
    <row r="52" spans="1:11" x14ac:dyDescent="0.25">
      <c r="A52" t="s">
        <v>43</v>
      </c>
      <c r="B52" s="18" t="s">
        <v>31</v>
      </c>
      <c r="C52" s="18">
        <v>4</v>
      </c>
      <c r="D52" t="s">
        <v>43</v>
      </c>
      <c r="E52">
        <v>303429</v>
      </c>
      <c r="F52" t="s">
        <v>22</v>
      </c>
      <c r="G52">
        <v>7</v>
      </c>
      <c r="H52" t="s">
        <v>32</v>
      </c>
      <c r="I52">
        <v>1132.5716354593301</v>
      </c>
      <c r="J52">
        <v>2.26824913411</v>
      </c>
      <c r="K52">
        <v>0</v>
      </c>
    </row>
    <row r="53" spans="1:11" x14ac:dyDescent="0.25">
      <c r="A53" t="s">
        <v>43</v>
      </c>
      <c r="B53" s="18" t="s">
        <v>28</v>
      </c>
      <c r="C53" s="18">
        <v>8</v>
      </c>
      <c r="D53" t="s">
        <v>43</v>
      </c>
      <c r="E53">
        <v>303429</v>
      </c>
      <c r="F53" t="s">
        <v>54</v>
      </c>
      <c r="G53">
        <v>2</v>
      </c>
      <c r="H53" t="s">
        <v>42</v>
      </c>
      <c r="I53">
        <v>-11.34124567055</v>
      </c>
      <c r="J53">
        <v>11.34124567055</v>
      </c>
      <c r="K53">
        <v>0</v>
      </c>
    </row>
    <row r="54" spans="1:11" x14ac:dyDescent="0.25">
      <c r="A54" t="s">
        <v>43</v>
      </c>
      <c r="B54" s="18" t="s">
        <v>28</v>
      </c>
      <c r="C54" s="18">
        <v>8</v>
      </c>
      <c r="D54" t="s">
        <v>43</v>
      </c>
      <c r="E54">
        <v>303429</v>
      </c>
      <c r="F54" t="s">
        <v>56</v>
      </c>
      <c r="G54">
        <v>8</v>
      </c>
      <c r="H54" t="s">
        <v>42</v>
      </c>
      <c r="I54">
        <v>-431.49957223380898</v>
      </c>
      <c r="J54">
        <v>1510.2485028183301</v>
      </c>
      <c r="K54">
        <v>0</v>
      </c>
    </row>
    <row r="55" spans="1:11" x14ac:dyDescent="0.25">
      <c r="A55" t="s">
        <v>43</v>
      </c>
      <c r="B55" s="18" t="s">
        <v>31</v>
      </c>
      <c r="C55" s="18">
        <v>6</v>
      </c>
      <c r="D55" t="s">
        <v>43</v>
      </c>
      <c r="E55">
        <v>303429</v>
      </c>
      <c r="F55" t="s">
        <v>44</v>
      </c>
      <c r="G55">
        <v>8</v>
      </c>
      <c r="H55" t="s">
        <v>42</v>
      </c>
      <c r="I55">
        <v>-1510.2485028183301</v>
      </c>
      <c r="J55">
        <v>1510.2485028183301</v>
      </c>
      <c r="K55">
        <v>0</v>
      </c>
    </row>
    <row r="57" spans="1:11" x14ac:dyDescent="0.25">
      <c r="E57" t="s">
        <v>20</v>
      </c>
    </row>
  </sheetData>
  <mergeCells count="1">
    <mergeCell ref="D4:I15"/>
  </mergeCells>
  <phoneticPr fontId="8" type="noConversion"/>
  <dataValidations count="2">
    <dataValidation type="list" allowBlank="1" showInputMessage="1" showErrorMessage="1" sqref="O18:O42" xr:uid="{25478E18-0184-44CC-B842-F228497F826A}">
      <formula1>#REF!</formula1>
    </dataValidation>
    <dataValidation type="list" allowBlank="1" showInputMessage="1" showErrorMessage="1" sqref="B18:B43 H18:H42 F18:F43 B47:B55" xr:uid="{19480D23-33C3-4743-91EA-3363E4F8A8EB}">
      <formula1>#REF!</formula1>
    </dataValidation>
  </dataValidation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2813-A570-4FD0-A022-CFACC42DD505}">
  <dimension ref="A2:P64"/>
  <sheetViews>
    <sheetView workbookViewId="0">
      <selection activeCell="H32" sqref="H32"/>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9" t="s">
        <v>1</v>
      </c>
      <c r="E4" s="30"/>
      <c r="F4" s="30"/>
      <c r="G4" s="30"/>
      <c r="H4" s="30"/>
      <c r="I4" s="31"/>
    </row>
    <row r="5" spans="3:16" s="3" customFormat="1" x14ac:dyDescent="0.25">
      <c r="C5"/>
      <c r="D5" s="32"/>
      <c r="E5" s="33"/>
      <c r="F5" s="33"/>
      <c r="G5" s="33"/>
      <c r="H5" s="33"/>
      <c r="I5" s="34"/>
      <c r="J5"/>
      <c r="K5"/>
      <c r="L5"/>
      <c r="M5"/>
      <c r="N5"/>
      <c r="O5"/>
      <c r="P5"/>
    </row>
    <row r="6" spans="3:16" x14ac:dyDescent="0.25">
      <c r="C6" s="3"/>
      <c r="D6" s="32"/>
      <c r="E6" s="33"/>
      <c r="F6" s="33"/>
      <c r="G6" s="33"/>
      <c r="H6" s="33"/>
      <c r="I6" s="34"/>
    </row>
    <row r="7" spans="3:16" x14ac:dyDescent="0.25">
      <c r="D7" s="32"/>
      <c r="E7" s="33"/>
      <c r="F7" s="33"/>
      <c r="G7" s="33"/>
      <c r="H7" s="33"/>
      <c r="I7" s="34"/>
    </row>
    <row r="8" spans="3:16" x14ac:dyDescent="0.25">
      <c r="D8" s="32"/>
      <c r="E8" s="33"/>
      <c r="F8" s="33"/>
      <c r="G8" s="33"/>
      <c r="H8" s="33"/>
      <c r="I8" s="34"/>
    </row>
    <row r="9" spans="3:16" x14ac:dyDescent="0.25">
      <c r="D9" s="32"/>
      <c r="E9" s="33"/>
      <c r="F9" s="33"/>
      <c r="G9" s="33"/>
      <c r="H9" s="33"/>
      <c r="I9" s="34"/>
    </row>
    <row r="10" spans="3:16" x14ac:dyDescent="0.25">
      <c r="D10" s="32"/>
      <c r="E10" s="33"/>
      <c r="F10" s="33"/>
      <c r="G10" s="33"/>
      <c r="H10" s="33"/>
      <c r="I10" s="34"/>
    </row>
    <row r="11" spans="3:16" x14ac:dyDescent="0.25">
      <c r="D11" s="32"/>
      <c r="E11" s="33"/>
      <c r="F11" s="33"/>
      <c r="G11" s="33"/>
      <c r="H11" s="33"/>
      <c r="I11" s="34"/>
    </row>
    <row r="12" spans="3:16" x14ac:dyDescent="0.25">
      <c r="D12" s="32"/>
      <c r="E12" s="33"/>
      <c r="F12" s="33"/>
      <c r="G12" s="33"/>
      <c r="H12" s="33"/>
      <c r="I12" s="34"/>
    </row>
    <row r="13" spans="3:16" x14ac:dyDescent="0.25">
      <c r="D13" s="32"/>
      <c r="E13" s="33"/>
      <c r="F13" s="33"/>
      <c r="G13" s="33"/>
      <c r="H13" s="33"/>
      <c r="I13" s="34"/>
    </row>
    <row r="14" spans="3:16" x14ac:dyDescent="0.25">
      <c r="D14" s="32"/>
      <c r="E14" s="33"/>
      <c r="F14" s="33"/>
      <c r="G14" s="33"/>
      <c r="H14" s="33"/>
      <c r="I14" s="34"/>
    </row>
    <row r="15" spans="3:16" x14ac:dyDescent="0.25">
      <c r="D15" s="35"/>
      <c r="E15" s="36"/>
      <c r="F15" s="36"/>
      <c r="G15" s="36"/>
      <c r="H15" s="36"/>
      <c r="I15" s="37"/>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57</v>
      </c>
      <c r="B18" s="18" t="s">
        <v>36</v>
      </c>
      <c r="C18" s="18">
        <v>1</v>
      </c>
      <c r="D18" s="19" t="s">
        <v>38</v>
      </c>
      <c r="E18" s="19" t="s">
        <v>27</v>
      </c>
      <c r="F18" s="19" t="s">
        <v>17</v>
      </c>
      <c r="G18" s="20">
        <v>9000000</v>
      </c>
      <c r="H18" s="20" t="s">
        <v>19</v>
      </c>
      <c r="I18" s="17">
        <v>0.05</v>
      </c>
      <c r="J18" s="17">
        <v>0</v>
      </c>
      <c r="K18" s="17">
        <v>0.05</v>
      </c>
      <c r="L18" s="19">
        <v>10</v>
      </c>
      <c r="M18" s="19">
        <v>2025</v>
      </c>
      <c r="N18" s="21">
        <v>0</v>
      </c>
      <c r="O18" s="22" t="s">
        <v>16</v>
      </c>
      <c r="P18" s="23" t="s">
        <v>37</v>
      </c>
    </row>
    <row r="19" spans="1:16" s="18" customFormat="1" x14ac:dyDescent="0.25">
      <c r="A19" t="s">
        <v>57</v>
      </c>
      <c r="B19" s="18" t="s">
        <v>31</v>
      </c>
      <c r="C19" s="18">
        <v>2</v>
      </c>
      <c r="D19" s="19" t="s">
        <v>58</v>
      </c>
      <c r="E19" s="19" t="s">
        <v>59</v>
      </c>
      <c r="F19" s="19" t="s">
        <v>17</v>
      </c>
      <c r="G19" s="20">
        <v>65000</v>
      </c>
      <c r="H19" s="20" t="s">
        <v>19</v>
      </c>
      <c r="I19" s="17">
        <v>0.01</v>
      </c>
      <c r="J19" s="17">
        <v>0</v>
      </c>
      <c r="K19" s="17">
        <v>0.01</v>
      </c>
      <c r="L19" s="19">
        <v>12</v>
      </c>
      <c r="M19" s="19">
        <v>2024</v>
      </c>
      <c r="N19" s="21">
        <v>5000</v>
      </c>
      <c r="O19" s="22" t="s">
        <v>16</v>
      </c>
      <c r="P19" s="23" t="s">
        <v>60</v>
      </c>
    </row>
    <row r="20" spans="1:16" s="18" customFormat="1" x14ac:dyDescent="0.25">
      <c r="A20" t="s">
        <v>57</v>
      </c>
      <c r="B20" s="18" t="s">
        <v>29</v>
      </c>
      <c r="C20" s="18">
        <v>3</v>
      </c>
      <c r="D20" s="19" t="s">
        <v>61</v>
      </c>
      <c r="E20" s="19" t="s">
        <v>62</v>
      </c>
      <c r="F20" s="19" t="s">
        <v>17</v>
      </c>
      <c r="G20" s="20">
        <v>8000000</v>
      </c>
      <c r="H20" s="20" t="s">
        <v>19</v>
      </c>
      <c r="I20" s="17">
        <v>0.04</v>
      </c>
      <c r="J20" s="17">
        <v>0</v>
      </c>
      <c r="K20" s="17">
        <v>0</v>
      </c>
      <c r="L20" s="19">
        <v>12</v>
      </c>
      <c r="M20" s="19">
        <v>2024</v>
      </c>
      <c r="N20" s="21">
        <v>5000</v>
      </c>
      <c r="O20" s="22" t="s">
        <v>16</v>
      </c>
      <c r="P20" s="23" t="s">
        <v>63</v>
      </c>
    </row>
    <row r="21" spans="1:16" s="18" customFormat="1" x14ac:dyDescent="0.25">
      <c r="A21" t="s">
        <v>57</v>
      </c>
      <c r="B21" s="18" t="s">
        <v>30</v>
      </c>
      <c r="C21" s="18">
        <v>4</v>
      </c>
      <c r="D21" s="19" t="s">
        <v>22</v>
      </c>
      <c r="E21" s="19" t="s">
        <v>32</v>
      </c>
      <c r="F21" s="19" t="s">
        <v>18</v>
      </c>
      <c r="G21" s="20">
        <f>5000*40</f>
        <v>200000</v>
      </c>
      <c r="H21" s="20" t="s">
        <v>15</v>
      </c>
      <c r="I21" s="17">
        <v>5.0000000000000001E-3</v>
      </c>
      <c r="J21" s="17">
        <v>0</v>
      </c>
      <c r="K21" s="17">
        <v>5.0000000000000001E-3</v>
      </c>
      <c r="L21" s="19">
        <v>25</v>
      </c>
      <c r="M21" s="19">
        <v>2035</v>
      </c>
      <c r="N21" s="21">
        <v>0</v>
      </c>
      <c r="O21" s="22" t="s">
        <v>16</v>
      </c>
      <c r="P21" s="23" t="s">
        <v>64</v>
      </c>
    </row>
    <row r="22" spans="1:16" s="18" customFormat="1" x14ac:dyDescent="0.25">
      <c r="A22" t="s">
        <v>57</v>
      </c>
      <c r="B22" s="18" t="s">
        <v>29</v>
      </c>
      <c r="C22" s="18">
        <v>5</v>
      </c>
      <c r="D22" s="19" t="s">
        <v>65</v>
      </c>
      <c r="E22" s="19" t="s">
        <v>42</v>
      </c>
      <c r="F22" s="19" t="s">
        <v>23</v>
      </c>
      <c r="G22" s="20">
        <f>2000*1500</f>
        <v>3000000</v>
      </c>
      <c r="H22" s="20" t="s">
        <v>15</v>
      </c>
      <c r="I22" s="17">
        <v>-0.8</v>
      </c>
      <c r="J22" s="17">
        <v>0</v>
      </c>
      <c r="K22" s="17">
        <v>1</v>
      </c>
      <c r="L22" s="19">
        <v>30</v>
      </c>
      <c r="M22" s="19">
        <v>2028</v>
      </c>
      <c r="N22" s="21">
        <v>-10000</v>
      </c>
      <c r="O22" s="22" t="s">
        <v>16</v>
      </c>
      <c r="P22" s="23" t="s">
        <v>66</v>
      </c>
    </row>
    <row r="23" spans="1:16" s="18" customFormat="1" x14ac:dyDescent="0.25">
      <c r="A23" t="s">
        <v>57</v>
      </c>
      <c r="B23" s="18" t="s">
        <v>29</v>
      </c>
      <c r="C23" s="18">
        <v>5</v>
      </c>
      <c r="D23" s="19" t="s">
        <v>24</v>
      </c>
      <c r="E23" s="19" t="s">
        <v>42</v>
      </c>
      <c r="F23" s="19" t="s">
        <v>23</v>
      </c>
      <c r="G23" s="20">
        <f>2000*4000</f>
        <v>8000000</v>
      </c>
      <c r="H23" s="24" t="s">
        <v>15</v>
      </c>
      <c r="I23" s="17">
        <v>-0.65</v>
      </c>
      <c r="J23" s="17">
        <v>0</v>
      </c>
      <c r="K23" s="17">
        <v>3</v>
      </c>
      <c r="L23" s="19">
        <v>30</v>
      </c>
      <c r="M23" s="19">
        <v>2028</v>
      </c>
      <c r="N23" s="21">
        <v>-25000</v>
      </c>
      <c r="O23" s="22" t="s">
        <v>16</v>
      </c>
      <c r="P23" s="23" t="s">
        <v>66</v>
      </c>
    </row>
    <row r="24" spans="1:16" s="18" customFormat="1" x14ac:dyDescent="0.25">
      <c r="A24" t="s">
        <v>57</v>
      </c>
      <c r="B24" s="18" t="s">
        <v>30</v>
      </c>
      <c r="C24" s="18">
        <v>6</v>
      </c>
      <c r="D24" s="19" t="s">
        <v>25</v>
      </c>
      <c r="E24" s="19" t="s">
        <v>42</v>
      </c>
      <c r="F24" s="19" t="s">
        <v>18</v>
      </c>
      <c r="G24" s="20">
        <f>38*2*5000</f>
        <v>380000</v>
      </c>
      <c r="H24" s="24" t="s">
        <v>19</v>
      </c>
      <c r="I24" s="17">
        <v>-0.05</v>
      </c>
      <c r="J24" s="17">
        <v>0</v>
      </c>
      <c r="K24" s="17">
        <v>1</v>
      </c>
      <c r="L24" s="19">
        <v>12</v>
      </c>
      <c r="M24" s="19">
        <v>2024</v>
      </c>
      <c r="N24" s="21">
        <v>0</v>
      </c>
      <c r="O24" s="22" t="s">
        <v>16</v>
      </c>
      <c r="P24" s="23" t="s">
        <v>21</v>
      </c>
    </row>
    <row r="25" spans="1:16" s="18" customFormat="1" x14ac:dyDescent="0.25">
      <c r="A25" t="s">
        <v>57</v>
      </c>
      <c r="B25" s="18" t="s">
        <v>31</v>
      </c>
      <c r="C25" s="18">
        <v>7</v>
      </c>
      <c r="D25" s="19" t="s">
        <v>26</v>
      </c>
      <c r="E25" s="19" t="s">
        <v>33</v>
      </c>
      <c r="F25" s="19" t="s">
        <v>17</v>
      </c>
      <c r="G25" s="20">
        <f>2000000</f>
        <v>2000000</v>
      </c>
      <c r="H25" s="24" t="s">
        <v>19</v>
      </c>
      <c r="I25" s="17">
        <v>0.01</v>
      </c>
      <c r="J25" s="17">
        <v>0</v>
      </c>
      <c r="K25" s="17">
        <v>0.01</v>
      </c>
      <c r="L25" s="19">
        <v>15</v>
      </c>
      <c r="M25" s="19">
        <v>2023</v>
      </c>
      <c r="N25" s="21">
        <v>0</v>
      </c>
      <c r="O25" s="22" t="s">
        <v>16</v>
      </c>
      <c r="P25" s="23" t="s">
        <v>21</v>
      </c>
    </row>
    <row r="26" spans="1:16" s="18" customFormat="1" x14ac:dyDescent="0.25">
      <c r="A26" t="s">
        <v>57</v>
      </c>
      <c r="B26" s="18" t="s">
        <v>31</v>
      </c>
      <c r="C26" s="18">
        <v>8</v>
      </c>
      <c r="D26" s="19" t="s">
        <v>34</v>
      </c>
      <c r="E26" s="19" t="s">
        <v>35</v>
      </c>
      <c r="F26" s="19" t="s">
        <v>18</v>
      </c>
      <c r="G26" s="20">
        <f>29000000*38/48</f>
        <v>22958333.333333332</v>
      </c>
      <c r="H26" s="20" t="s">
        <v>15</v>
      </c>
      <c r="I26" s="17">
        <v>0.06</v>
      </c>
      <c r="J26" s="17">
        <v>0</v>
      </c>
      <c r="K26" s="17">
        <v>0.06</v>
      </c>
      <c r="L26" s="19">
        <v>10</v>
      </c>
      <c r="M26" s="19">
        <v>2028</v>
      </c>
      <c r="N26" s="21">
        <v>0</v>
      </c>
      <c r="O26" s="22" t="s">
        <v>16</v>
      </c>
      <c r="P26" s="23" t="s">
        <v>21</v>
      </c>
    </row>
    <row r="27" spans="1:16" s="18" customFormat="1" x14ac:dyDescent="0.25">
      <c r="A27" t="s">
        <v>57</v>
      </c>
      <c r="B27" s="18" t="s">
        <v>31</v>
      </c>
      <c r="C27" s="18">
        <v>9</v>
      </c>
      <c r="D27" s="19" t="s">
        <v>67</v>
      </c>
      <c r="E27" s="19" t="s">
        <v>68</v>
      </c>
      <c r="F27" s="19" t="s">
        <v>18</v>
      </c>
      <c r="G27" s="20">
        <f>1000000</f>
        <v>1000000</v>
      </c>
      <c r="H27" s="24" t="s">
        <v>15</v>
      </c>
      <c r="I27" s="17">
        <v>5.0000000000000001E-3</v>
      </c>
      <c r="J27" s="17">
        <v>0</v>
      </c>
      <c r="K27" s="17">
        <v>0.01</v>
      </c>
      <c r="L27" s="19">
        <v>15</v>
      </c>
      <c r="M27" s="19">
        <v>2024</v>
      </c>
      <c r="N27" s="21">
        <v>0</v>
      </c>
      <c r="O27" s="22" t="s">
        <v>16</v>
      </c>
      <c r="P27" s="23" t="s">
        <v>21</v>
      </c>
    </row>
    <row r="28" spans="1:16" s="18" customFormat="1" x14ac:dyDescent="0.25">
      <c r="A28" t="s">
        <v>57</v>
      </c>
      <c r="B28" s="18" t="s">
        <v>28</v>
      </c>
      <c r="C28" s="18">
        <v>10</v>
      </c>
      <c r="D28" s="19" t="s">
        <v>69</v>
      </c>
      <c r="E28" s="19" t="s">
        <v>42</v>
      </c>
      <c r="F28" s="19" t="s">
        <v>23</v>
      </c>
      <c r="G28" s="20">
        <f>3000000+8*150000+15000000</f>
        <v>19200000</v>
      </c>
      <c r="H28" s="24" t="s">
        <v>15</v>
      </c>
      <c r="I28" s="17">
        <v>-1.5</v>
      </c>
      <c r="J28" s="17">
        <v>0</v>
      </c>
      <c r="K28" s="17">
        <v>1</v>
      </c>
      <c r="L28" s="19">
        <v>40</v>
      </c>
      <c r="M28" s="19">
        <v>2030</v>
      </c>
      <c r="N28" s="21">
        <v>25000</v>
      </c>
      <c r="O28" s="22" t="s">
        <v>16</v>
      </c>
      <c r="P28" s="23" t="s">
        <v>21</v>
      </c>
    </row>
    <row r="29" spans="1:16" s="18" customFormat="1" x14ac:dyDescent="0.25">
      <c r="A29" t="s">
        <v>57</v>
      </c>
      <c r="B29" s="18" t="s">
        <v>28</v>
      </c>
      <c r="C29" s="18">
        <v>10</v>
      </c>
      <c r="D29" s="19" t="s">
        <v>70</v>
      </c>
      <c r="E29" s="19" t="s">
        <v>42</v>
      </c>
      <c r="F29" s="19" t="s">
        <v>23</v>
      </c>
      <c r="G29" s="20">
        <f>3000000+8*150000+1000000</f>
        <v>5200000</v>
      </c>
      <c r="H29" s="24" t="s">
        <v>15</v>
      </c>
      <c r="I29" s="17">
        <v>-1</v>
      </c>
      <c r="J29" s="17">
        <v>0</v>
      </c>
      <c r="K29" s="17">
        <v>1</v>
      </c>
      <c r="L29" s="19">
        <v>40</v>
      </c>
      <c r="M29" s="19">
        <v>2030</v>
      </c>
      <c r="N29" s="21">
        <v>-10000</v>
      </c>
      <c r="O29" s="22" t="s">
        <v>16</v>
      </c>
      <c r="P29" s="23" t="s">
        <v>21</v>
      </c>
    </row>
    <row r="30" spans="1:16" s="18" customFormat="1" x14ac:dyDescent="0.25">
      <c r="A30" t="s">
        <v>57</v>
      </c>
      <c r="B30" s="18" t="s">
        <v>28</v>
      </c>
      <c r="C30" s="18">
        <v>10</v>
      </c>
      <c r="D30" s="19" t="s">
        <v>71</v>
      </c>
      <c r="E30" s="19" t="s">
        <v>42</v>
      </c>
      <c r="F30" s="19" t="s">
        <v>23</v>
      </c>
      <c r="G30" s="20">
        <v>2500000</v>
      </c>
      <c r="H30" s="24" t="s">
        <v>19</v>
      </c>
      <c r="I30" s="17">
        <v>-0.9</v>
      </c>
      <c r="J30" s="17">
        <v>0</v>
      </c>
      <c r="K30" s="17">
        <v>1</v>
      </c>
      <c r="L30" s="19">
        <v>15</v>
      </c>
      <c r="M30" s="19">
        <v>2026</v>
      </c>
      <c r="N30" s="21">
        <v>-35000</v>
      </c>
      <c r="O30" s="22" t="s">
        <v>16</v>
      </c>
      <c r="P30" s="23" t="s">
        <v>21</v>
      </c>
    </row>
    <row r="31" spans="1:16" s="18" customFormat="1" x14ac:dyDescent="0.25">
      <c r="D31" s="19"/>
      <c r="E31" s="19"/>
      <c r="F31" s="19"/>
      <c r="G31" s="20"/>
      <c r="H31" s="24"/>
      <c r="I31" s="17"/>
      <c r="J31" s="17"/>
      <c r="K31" s="17"/>
      <c r="L31" s="19"/>
      <c r="M31" s="19"/>
      <c r="N31" s="21"/>
      <c r="O31" s="22"/>
      <c r="P31" s="23"/>
    </row>
    <row r="32" spans="1:16" s="18" customFormat="1" x14ac:dyDescent="0.25">
      <c r="D32" s="19"/>
      <c r="E32" s="19"/>
      <c r="F32" s="19"/>
      <c r="G32" s="20"/>
      <c r="H32" s="24"/>
      <c r="I32" s="17"/>
      <c r="J32" s="17"/>
      <c r="K32" s="17"/>
      <c r="L32" s="19"/>
      <c r="M32" s="19"/>
      <c r="N32" s="21"/>
      <c r="O32" s="22"/>
      <c r="P32" s="23"/>
    </row>
    <row r="33" spans="4:16" s="18" customFormat="1" x14ac:dyDescent="0.25">
      <c r="D33" s="19"/>
      <c r="E33" s="19"/>
      <c r="F33" s="19"/>
      <c r="G33" s="20"/>
      <c r="H33" s="24"/>
      <c r="I33" s="17"/>
      <c r="J33" s="17"/>
      <c r="K33" s="17"/>
      <c r="L33" s="19"/>
      <c r="M33" s="19"/>
      <c r="N33" s="21"/>
      <c r="O33" s="22"/>
      <c r="P33" s="23"/>
    </row>
    <row r="34" spans="4:16" s="18" customFormat="1" x14ac:dyDescent="0.25">
      <c r="D34" s="19"/>
      <c r="E34" s="19"/>
      <c r="F34" s="19"/>
      <c r="G34" s="20"/>
      <c r="H34" s="24"/>
      <c r="I34" s="17"/>
      <c r="J34" s="17"/>
      <c r="K34" s="17"/>
      <c r="L34" s="19"/>
      <c r="M34" s="19"/>
      <c r="N34" s="21"/>
      <c r="O34" s="22"/>
      <c r="P34" s="23"/>
    </row>
    <row r="35" spans="4:16" s="18" customFormat="1" x14ac:dyDescent="0.25">
      <c r="D35" s="19"/>
      <c r="E35" s="19"/>
      <c r="F35" s="19"/>
      <c r="G35" s="20"/>
      <c r="H35" s="24"/>
      <c r="I35" s="17"/>
      <c r="J35" s="17"/>
      <c r="K35" s="17"/>
      <c r="L35" s="19"/>
      <c r="M35" s="19"/>
      <c r="N35" s="21"/>
      <c r="O35" s="22"/>
      <c r="P35" s="23"/>
    </row>
    <row r="36" spans="4:16" s="18" customFormat="1" x14ac:dyDescent="0.25">
      <c r="D36" s="19"/>
      <c r="E36" s="19"/>
      <c r="F36" s="19"/>
      <c r="G36" s="20"/>
      <c r="H36" s="24"/>
      <c r="I36" s="17"/>
      <c r="J36" s="17"/>
      <c r="K36" s="17"/>
      <c r="L36" s="19"/>
      <c r="M36" s="19"/>
      <c r="N36" s="21"/>
      <c r="O36" s="22"/>
      <c r="P36" s="23"/>
    </row>
    <row r="37" spans="4:16" s="18" customFormat="1" x14ac:dyDescent="0.25">
      <c r="D37" s="19"/>
      <c r="E37" s="19"/>
      <c r="F37" s="19"/>
      <c r="G37" s="20"/>
      <c r="H37" s="24"/>
      <c r="I37" s="17"/>
      <c r="J37" s="17"/>
      <c r="K37" s="17"/>
      <c r="L37" s="19"/>
      <c r="M37" s="19"/>
      <c r="N37" s="21"/>
      <c r="O37" s="22"/>
      <c r="P37" s="23"/>
    </row>
    <row r="38" spans="4:16" x14ac:dyDescent="0.25">
      <c r="D38" s="8"/>
      <c r="E38" s="8"/>
      <c r="F38" s="8"/>
      <c r="G38" s="9"/>
      <c r="H38" s="14"/>
      <c r="I38" s="10"/>
      <c r="J38" s="10"/>
      <c r="K38" s="10"/>
      <c r="L38" s="8"/>
      <c r="M38" s="8"/>
      <c r="N38" s="11"/>
      <c r="O38" s="12"/>
      <c r="P38" s="13"/>
    </row>
    <row r="39" spans="4:16" x14ac:dyDescent="0.25">
      <c r="D39" s="8"/>
      <c r="E39" s="8"/>
      <c r="F39" s="8"/>
      <c r="G39" s="9"/>
      <c r="H39" s="14"/>
      <c r="I39" s="10"/>
      <c r="J39" s="10"/>
      <c r="K39" s="10"/>
      <c r="L39" s="8"/>
      <c r="M39" s="8"/>
      <c r="N39" s="11"/>
      <c r="O39" s="12"/>
      <c r="P39" s="13"/>
    </row>
    <row r="40" spans="4:16" x14ac:dyDescent="0.25">
      <c r="D40" s="8"/>
      <c r="E40" s="8"/>
      <c r="F40" s="8"/>
      <c r="G40" s="9"/>
      <c r="H40" s="14"/>
      <c r="I40" s="10"/>
      <c r="J40" s="10"/>
      <c r="K40" s="10"/>
      <c r="L40" s="8"/>
      <c r="M40" s="8"/>
      <c r="N40" s="11"/>
      <c r="O40" s="12"/>
      <c r="P40" s="13"/>
    </row>
    <row r="41" spans="4:16" x14ac:dyDescent="0.25">
      <c r="D41" s="8"/>
      <c r="E41" s="8"/>
      <c r="F41" s="8"/>
      <c r="G41" s="9"/>
      <c r="H41" s="14"/>
      <c r="I41" s="10"/>
      <c r="J41" s="10"/>
      <c r="K41" s="10"/>
      <c r="L41" s="8"/>
      <c r="M41" s="8"/>
      <c r="N41" s="11"/>
      <c r="O41" s="12"/>
      <c r="P41" s="13"/>
    </row>
    <row r="42" spans="4:16" x14ac:dyDescent="0.25">
      <c r="D42" s="8"/>
      <c r="E42" s="8"/>
      <c r="F42" s="8"/>
      <c r="G42" s="9"/>
      <c r="H42" s="14"/>
      <c r="I42" s="10"/>
      <c r="J42" s="10"/>
      <c r="K42" s="10"/>
      <c r="L42" s="8"/>
      <c r="M42" s="8"/>
      <c r="N42" s="11"/>
      <c r="O42" s="12"/>
      <c r="P42" s="13"/>
    </row>
    <row r="43" spans="4:16" x14ac:dyDescent="0.25">
      <c r="D43" s="8"/>
      <c r="E43" s="8"/>
      <c r="F43" s="8"/>
      <c r="G43" s="9"/>
      <c r="H43" s="14"/>
      <c r="I43" s="10"/>
      <c r="J43" s="10"/>
      <c r="K43" s="10"/>
      <c r="L43" s="8"/>
      <c r="M43" s="8"/>
      <c r="N43" s="11"/>
      <c r="O43" s="12"/>
      <c r="P43" s="13"/>
    </row>
    <row r="44" spans="4:16" x14ac:dyDescent="0.25">
      <c r="D44" s="8"/>
      <c r="E44" s="8"/>
      <c r="F44" s="8"/>
      <c r="G44" s="9"/>
      <c r="H44" s="14"/>
      <c r="I44" s="10"/>
      <c r="J44" s="10"/>
      <c r="K44" s="10"/>
      <c r="L44" s="8"/>
      <c r="M44" s="8"/>
      <c r="N44" s="11"/>
      <c r="O44" s="12"/>
      <c r="P44" s="13"/>
    </row>
    <row r="45" spans="4:16" x14ac:dyDescent="0.25">
      <c r="D45" s="8"/>
      <c r="E45" s="8" t="s">
        <v>20</v>
      </c>
      <c r="F45" s="8"/>
      <c r="G45" s="9"/>
      <c r="H45" s="14"/>
      <c r="I45" s="10"/>
      <c r="J45" s="10"/>
      <c r="K45" s="10"/>
      <c r="L45" s="8"/>
      <c r="M45" s="8"/>
      <c r="N45" s="11"/>
      <c r="O45" s="12"/>
      <c r="P45" s="13"/>
    </row>
    <row r="46" spans="4:16" x14ac:dyDescent="0.25">
      <c r="D46" s="8"/>
      <c r="E46" s="8" t="s">
        <v>20</v>
      </c>
      <c r="F46" s="8" t="s">
        <v>20</v>
      </c>
      <c r="G46" s="9"/>
      <c r="H46" s="14"/>
      <c r="I46" s="10"/>
      <c r="J46" s="10"/>
      <c r="K46" s="10"/>
      <c r="L46" s="8"/>
      <c r="M46" s="8"/>
      <c r="N46" s="11"/>
      <c r="O46" s="12"/>
      <c r="P46" s="13"/>
    </row>
    <row r="47" spans="4:16" x14ac:dyDescent="0.25">
      <c r="D47" s="8"/>
      <c r="E47" s="8"/>
      <c r="F47" s="8"/>
      <c r="G47" s="8"/>
      <c r="H47" s="8"/>
      <c r="I47" s="8"/>
      <c r="J47" s="8"/>
      <c r="K47" s="8"/>
      <c r="L47" s="8"/>
      <c r="M47" s="8"/>
      <c r="N47" s="15"/>
      <c r="O47" s="12"/>
      <c r="P47" s="16"/>
    </row>
    <row r="51" spans="4:11" x14ac:dyDescent="0.25">
      <c r="D51" t="s">
        <v>41</v>
      </c>
      <c r="E51" t="s">
        <v>50</v>
      </c>
      <c r="F51" t="s">
        <v>2</v>
      </c>
      <c r="G51" t="s">
        <v>40</v>
      </c>
      <c r="H51" t="s">
        <v>3</v>
      </c>
      <c r="I51" t="s">
        <v>7</v>
      </c>
      <c r="J51" t="s">
        <v>8</v>
      </c>
      <c r="K51" t="s">
        <v>9</v>
      </c>
    </row>
    <row r="52" spans="4:11" x14ac:dyDescent="0.25">
      <c r="D52" t="s">
        <v>57</v>
      </c>
      <c r="E52">
        <v>1118355</v>
      </c>
      <c r="F52" t="s">
        <v>38</v>
      </c>
      <c r="G52">
        <v>1</v>
      </c>
      <c r="H52" t="s">
        <v>51</v>
      </c>
      <c r="I52">
        <v>972928.57080163795</v>
      </c>
      <c r="J52">
        <v>0</v>
      </c>
      <c r="K52">
        <v>1827.7580108877701</v>
      </c>
    </row>
    <row r="53" spans="4:11" x14ac:dyDescent="0.25">
      <c r="D53" t="s">
        <v>57</v>
      </c>
      <c r="E53">
        <v>1118355</v>
      </c>
      <c r="F53" t="s">
        <v>72</v>
      </c>
      <c r="G53">
        <v>2</v>
      </c>
      <c r="H53" t="s">
        <v>59</v>
      </c>
      <c r="I53">
        <v>169396.239350497</v>
      </c>
      <c r="J53">
        <v>0</v>
      </c>
      <c r="K53">
        <v>343.726538274706</v>
      </c>
    </row>
    <row r="54" spans="4:11" x14ac:dyDescent="0.25">
      <c r="D54" t="s">
        <v>57</v>
      </c>
      <c r="E54">
        <v>1118355</v>
      </c>
      <c r="F54" t="s">
        <v>61</v>
      </c>
      <c r="G54">
        <v>3</v>
      </c>
      <c r="H54" t="s">
        <v>62</v>
      </c>
      <c r="I54">
        <v>318878.74004534801</v>
      </c>
      <c r="J54">
        <v>0</v>
      </c>
      <c r="K54">
        <v>0</v>
      </c>
    </row>
    <row r="55" spans="4:11" x14ac:dyDescent="0.25">
      <c r="D55" t="s">
        <v>57</v>
      </c>
      <c r="E55">
        <v>1118355</v>
      </c>
      <c r="F55" t="s">
        <v>22</v>
      </c>
      <c r="G55">
        <v>4</v>
      </c>
      <c r="H55" t="s">
        <v>32</v>
      </c>
      <c r="I55">
        <v>7730.0945509069597</v>
      </c>
      <c r="J55">
        <v>0</v>
      </c>
      <c r="K55">
        <v>1.7737418969849199</v>
      </c>
    </row>
    <row r="56" spans="4:11" x14ac:dyDescent="0.25">
      <c r="D56" t="s">
        <v>57</v>
      </c>
      <c r="E56">
        <v>1118355</v>
      </c>
      <c r="F56" t="s">
        <v>52</v>
      </c>
      <c r="G56">
        <v>7</v>
      </c>
      <c r="H56" t="s">
        <v>33</v>
      </c>
      <c r="I56">
        <v>164513.489556538</v>
      </c>
      <c r="J56">
        <v>0</v>
      </c>
      <c r="K56">
        <v>340.289272891959</v>
      </c>
    </row>
    <row r="57" spans="4:11" x14ac:dyDescent="0.25">
      <c r="D57" t="s">
        <v>57</v>
      </c>
      <c r="E57">
        <v>1118355</v>
      </c>
      <c r="F57" t="s">
        <v>53</v>
      </c>
      <c r="G57">
        <v>8</v>
      </c>
      <c r="H57" t="s">
        <v>35</v>
      </c>
      <c r="I57">
        <v>977210.12796584098</v>
      </c>
      <c r="J57">
        <v>0</v>
      </c>
      <c r="K57">
        <v>2021.31828097824</v>
      </c>
    </row>
    <row r="58" spans="4:11" x14ac:dyDescent="0.25">
      <c r="D58" t="s">
        <v>57</v>
      </c>
      <c r="E58">
        <v>1118355</v>
      </c>
      <c r="F58" t="s">
        <v>67</v>
      </c>
      <c r="G58">
        <v>9</v>
      </c>
      <c r="H58" t="s">
        <v>68</v>
      </c>
      <c r="I58">
        <v>76548.126690657504</v>
      </c>
      <c r="J58">
        <v>0</v>
      </c>
      <c r="K58">
        <v>316.67319735325702</v>
      </c>
    </row>
    <row r="59" spans="4:11" x14ac:dyDescent="0.25">
      <c r="D59" t="s">
        <v>57</v>
      </c>
      <c r="E59">
        <v>1118355</v>
      </c>
      <c r="F59" t="s">
        <v>73</v>
      </c>
      <c r="G59">
        <v>5</v>
      </c>
      <c r="H59" t="s">
        <v>42</v>
      </c>
      <c r="I59">
        <v>-8063.6380854707504</v>
      </c>
      <c r="J59">
        <v>0</v>
      </c>
      <c r="K59">
        <v>6450.9104683766</v>
      </c>
    </row>
    <row r="60" spans="4:11" x14ac:dyDescent="0.25">
      <c r="D60" t="s">
        <v>57</v>
      </c>
      <c r="E60">
        <v>1118355</v>
      </c>
      <c r="F60" t="s">
        <v>55</v>
      </c>
      <c r="G60">
        <v>5</v>
      </c>
      <c r="H60" t="s">
        <v>42</v>
      </c>
      <c r="I60">
        <v>-29773.432930968898</v>
      </c>
      <c r="J60">
        <v>0</v>
      </c>
      <c r="K60">
        <v>19352.731405129802</v>
      </c>
    </row>
    <row r="61" spans="4:11" x14ac:dyDescent="0.25">
      <c r="D61" t="s">
        <v>57</v>
      </c>
      <c r="E61">
        <v>1118355</v>
      </c>
      <c r="F61" t="s">
        <v>54</v>
      </c>
      <c r="G61">
        <v>6</v>
      </c>
      <c r="H61" t="s">
        <v>42</v>
      </c>
      <c r="I61">
        <v>-7059.4927500000003</v>
      </c>
      <c r="J61">
        <v>0</v>
      </c>
      <c r="K61">
        <v>352.97463749999997</v>
      </c>
    </row>
    <row r="62" spans="4:11" x14ac:dyDescent="0.25">
      <c r="D62" t="s">
        <v>57</v>
      </c>
      <c r="E62">
        <v>1118355</v>
      </c>
      <c r="F62" t="s">
        <v>74</v>
      </c>
      <c r="G62">
        <v>10</v>
      </c>
      <c r="H62" t="s">
        <v>42</v>
      </c>
      <c r="I62">
        <v>-16810.939511299399</v>
      </c>
      <c r="J62">
        <v>0</v>
      </c>
      <c r="K62">
        <v>25216.4092669491</v>
      </c>
    </row>
    <row r="63" spans="4:11" x14ac:dyDescent="0.25">
      <c r="D63" t="s">
        <v>57</v>
      </c>
      <c r="E63">
        <v>1118355</v>
      </c>
      <c r="F63" t="s">
        <v>75</v>
      </c>
      <c r="G63">
        <v>10</v>
      </c>
      <c r="H63" t="s">
        <v>42</v>
      </c>
      <c r="I63">
        <v>-25216.4092669491</v>
      </c>
      <c r="J63">
        <v>0</v>
      </c>
      <c r="K63">
        <v>25216.4092669491</v>
      </c>
    </row>
    <row r="64" spans="4:11" x14ac:dyDescent="0.25">
      <c r="D64" t="s">
        <v>57</v>
      </c>
      <c r="E64">
        <v>1118355</v>
      </c>
      <c r="F64" t="s">
        <v>76</v>
      </c>
      <c r="G64">
        <v>10</v>
      </c>
      <c r="H64" t="s">
        <v>42</v>
      </c>
      <c r="I64">
        <v>-28018.232518832399</v>
      </c>
      <c r="J64">
        <v>0</v>
      </c>
      <c r="K64">
        <v>25216.4092669491</v>
      </c>
    </row>
  </sheetData>
  <mergeCells count="1">
    <mergeCell ref="D4:I15"/>
  </mergeCells>
  <dataValidations count="2">
    <dataValidation type="list" allowBlank="1" showInputMessage="1" showErrorMessage="1" sqref="H18:H47 F18:F48" xr:uid="{75765A6C-4B69-4E8C-B69D-2DB6AACC7E5C}">
      <formula1>#REF!</formula1>
    </dataValidation>
    <dataValidation type="list" allowBlank="1" showInputMessage="1" showErrorMessage="1" sqref="O18:O47" xr:uid="{35142C62-BE8F-4F4C-A5A4-01E1CD607FC2}">
      <formula1>#REF!</formula1>
    </dataValidation>
  </dataValidation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9F0D-2B14-4150-932F-0DCDDE43FCB8}">
  <dimension ref="A2:P46"/>
  <sheetViews>
    <sheetView topLeftCell="D16" workbookViewId="0">
      <selection activeCell="L35" sqref="L35"/>
    </sheetView>
  </sheetViews>
  <sheetFormatPr defaultRowHeight="15" x14ac:dyDescent="0.25"/>
  <cols>
    <col min="2" max="2" width="29.85546875" customWidth="1"/>
    <col min="3" max="3" width="5.140625" customWidth="1"/>
    <col min="4" max="4" width="35.140625" customWidth="1"/>
    <col min="5" max="5" width="36.5703125" customWidth="1"/>
    <col min="6" max="6" width="29.42578125" customWidth="1"/>
    <col min="7" max="7" width="25.5703125" customWidth="1"/>
    <col min="8" max="8" width="15.140625" customWidth="1"/>
    <col min="9" max="9" width="21" customWidth="1"/>
    <col min="10" max="10" width="21.28515625" customWidth="1"/>
    <col min="11" max="11" width="18.7109375" customWidth="1"/>
    <col min="12" max="12" width="16.42578125" customWidth="1"/>
    <col min="13" max="13" width="16.5703125" customWidth="1"/>
    <col min="14" max="14" width="20.140625" customWidth="1"/>
    <col min="15" max="15" width="14.7109375" customWidth="1"/>
    <col min="16" max="16" width="26.140625" customWidth="1"/>
  </cols>
  <sheetData>
    <row r="2" spans="3:16" s="1" customFormat="1" ht="26.25" x14ac:dyDescent="0.4">
      <c r="D2" s="2" t="s">
        <v>0</v>
      </c>
    </row>
    <row r="4" spans="3:16" ht="15.75" customHeight="1" x14ac:dyDescent="0.25">
      <c r="D4" s="29" t="s">
        <v>1</v>
      </c>
      <c r="E4" s="30"/>
      <c r="F4" s="30"/>
      <c r="G4" s="30"/>
      <c r="H4" s="30"/>
      <c r="I4" s="31"/>
    </row>
    <row r="5" spans="3:16" s="3" customFormat="1" x14ac:dyDescent="0.25">
      <c r="C5"/>
      <c r="D5" s="32"/>
      <c r="E5" s="33"/>
      <c r="F5" s="33"/>
      <c r="G5" s="33"/>
      <c r="H5" s="33"/>
      <c r="I5" s="34"/>
      <c r="J5"/>
      <c r="K5"/>
      <c r="L5"/>
      <c r="M5"/>
      <c r="N5"/>
      <c r="O5"/>
      <c r="P5"/>
    </row>
    <row r="6" spans="3:16" x14ac:dyDescent="0.25">
      <c r="C6" s="3"/>
      <c r="D6" s="32"/>
      <c r="E6" s="33"/>
      <c r="F6" s="33"/>
      <c r="G6" s="33"/>
      <c r="H6" s="33"/>
      <c r="I6" s="34"/>
    </row>
    <row r="7" spans="3:16" x14ac:dyDescent="0.25">
      <c r="D7" s="32"/>
      <c r="E7" s="33"/>
      <c r="F7" s="33"/>
      <c r="G7" s="33"/>
      <c r="H7" s="33"/>
      <c r="I7" s="34"/>
    </row>
    <row r="8" spans="3:16" x14ac:dyDescent="0.25">
      <c r="D8" s="32"/>
      <c r="E8" s="33"/>
      <c r="F8" s="33"/>
      <c r="G8" s="33"/>
      <c r="H8" s="33"/>
      <c r="I8" s="34"/>
    </row>
    <row r="9" spans="3:16" x14ac:dyDescent="0.25">
      <c r="D9" s="32"/>
      <c r="E9" s="33"/>
      <c r="F9" s="33"/>
      <c r="G9" s="33"/>
      <c r="H9" s="33"/>
      <c r="I9" s="34"/>
    </row>
    <row r="10" spans="3:16" x14ac:dyDescent="0.25">
      <c r="D10" s="32"/>
      <c r="E10" s="33"/>
      <c r="F10" s="33"/>
      <c r="G10" s="33"/>
      <c r="H10" s="33"/>
      <c r="I10" s="34"/>
    </row>
    <row r="11" spans="3:16" x14ac:dyDescent="0.25">
      <c r="D11" s="32"/>
      <c r="E11" s="33"/>
      <c r="F11" s="33"/>
      <c r="G11" s="33"/>
      <c r="H11" s="33"/>
      <c r="I11" s="34"/>
    </row>
    <row r="12" spans="3:16" x14ac:dyDescent="0.25">
      <c r="D12" s="32"/>
      <c r="E12" s="33"/>
      <c r="F12" s="33"/>
      <c r="G12" s="33"/>
      <c r="H12" s="33"/>
      <c r="I12" s="34"/>
    </row>
    <row r="13" spans="3:16" x14ac:dyDescent="0.25">
      <c r="D13" s="32"/>
      <c r="E13" s="33"/>
      <c r="F13" s="33"/>
      <c r="G13" s="33"/>
      <c r="H13" s="33"/>
      <c r="I13" s="34"/>
    </row>
    <row r="14" spans="3:16" x14ac:dyDescent="0.25">
      <c r="D14" s="32"/>
      <c r="E14" s="33"/>
      <c r="F14" s="33"/>
      <c r="G14" s="33"/>
      <c r="H14" s="33"/>
      <c r="I14" s="34"/>
    </row>
    <row r="15" spans="3:16" x14ac:dyDescent="0.25">
      <c r="D15" s="35"/>
      <c r="E15" s="36"/>
      <c r="F15" s="36"/>
      <c r="G15" s="36"/>
      <c r="H15" s="36"/>
      <c r="I15" s="37"/>
    </row>
    <row r="17" spans="1:16" ht="78.75" x14ac:dyDescent="0.25">
      <c r="A17" t="s">
        <v>41</v>
      </c>
      <c r="B17" t="s">
        <v>39</v>
      </c>
      <c r="C17" t="s">
        <v>40</v>
      </c>
      <c r="D17" s="4" t="s">
        <v>2</v>
      </c>
      <c r="E17" s="5" t="s">
        <v>3</v>
      </c>
      <c r="F17" s="5" t="s">
        <v>4</v>
      </c>
      <c r="G17" s="5" t="s">
        <v>5</v>
      </c>
      <c r="H17" s="5" t="s">
        <v>6</v>
      </c>
      <c r="I17" s="5" t="s">
        <v>7</v>
      </c>
      <c r="J17" s="5" t="s">
        <v>8</v>
      </c>
      <c r="K17" s="5" t="s">
        <v>9</v>
      </c>
      <c r="L17" s="5" t="s">
        <v>10</v>
      </c>
      <c r="M17" s="5" t="s">
        <v>11</v>
      </c>
      <c r="N17" s="5" t="s">
        <v>12</v>
      </c>
      <c r="O17" s="6" t="s">
        <v>13</v>
      </c>
      <c r="P17" s="7" t="s">
        <v>14</v>
      </c>
    </row>
    <row r="18" spans="1:16" s="18" customFormat="1" x14ac:dyDescent="0.25">
      <c r="A18" t="s">
        <v>77</v>
      </c>
      <c r="B18" s="18" t="s">
        <v>31</v>
      </c>
      <c r="C18" s="18">
        <v>8</v>
      </c>
      <c r="D18" s="19" t="s">
        <v>78</v>
      </c>
      <c r="E18" s="19" t="s">
        <v>79</v>
      </c>
      <c r="F18" s="19" t="s">
        <v>17</v>
      </c>
      <c r="G18" s="20">
        <v>750000</v>
      </c>
      <c r="H18" s="20" t="s">
        <v>19</v>
      </c>
      <c r="I18" s="17">
        <v>7833.4369999999999</v>
      </c>
      <c r="J18" s="17">
        <v>0</v>
      </c>
      <c r="K18" s="17">
        <v>0</v>
      </c>
      <c r="L18" s="19">
        <v>35</v>
      </c>
      <c r="M18" s="19">
        <v>2030</v>
      </c>
      <c r="N18" s="21">
        <v>0</v>
      </c>
      <c r="O18" s="22" t="s">
        <v>16</v>
      </c>
      <c r="P18" s="23" t="s">
        <v>80</v>
      </c>
    </row>
    <row r="19" spans="1:16" s="18" customFormat="1" x14ac:dyDescent="0.25">
      <c r="A19" t="s">
        <v>77</v>
      </c>
      <c r="B19" s="18" t="s">
        <v>30</v>
      </c>
      <c r="C19" s="18">
        <v>10</v>
      </c>
      <c r="D19" s="19" t="s">
        <v>22</v>
      </c>
      <c r="E19" s="19" t="s">
        <v>81</v>
      </c>
      <c r="F19" s="19" t="s">
        <v>18</v>
      </c>
      <c r="G19" s="20">
        <f>12*20000</f>
        <v>240000</v>
      </c>
      <c r="H19" s="20" t="s">
        <v>19</v>
      </c>
      <c r="I19" s="17">
        <v>46337.076999999997</v>
      </c>
      <c r="J19" s="17">
        <v>0</v>
      </c>
      <c r="K19" s="17">
        <v>0</v>
      </c>
      <c r="L19" s="19">
        <v>25</v>
      </c>
      <c r="M19" s="19">
        <v>2035</v>
      </c>
      <c r="N19" s="21">
        <v>0</v>
      </c>
      <c r="O19" s="22" t="s">
        <v>16</v>
      </c>
      <c r="P19" s="23" t="s">
        <v>64</v>
      </c>
    </row>
    <row r="20" spans="1:16" s="18" customFormat="1" x14ac:dyDescent="0.25">
      <c r="A20" t="s">
        <v>77</v>
      </c>
      <c r="B20" s="18" t="s">
        <v>28</v>
      </c>
      <c r="C20" s="18">
        <v>11</v>
      </c>
      <c r="D20" s="19" t="s">
        <v>82</v>
      </c>
      <c r="E20" s="19" t="s">
        <v>42</v>
      </c>
      <c r="F20" s="19" t="s">
        <v>42</v>
      </c>
      <c r="G20" s="20">
        <v>8000000</v>
      </c>
      <c r="H20" s="20" t="s">
        <v>19</v>
      </c>
      <c r="I20" s="17">
        <v>-24296.017</v>
      </c>
      <c r="J20" s="17">
        <v>290.15609999999998</v>
      </c>
      <c r="K20" s="17">
        <v>0</v>
      </c>
      <c r="L20" s="19">
        <v>20</v>
      </c>
      <c r="M20" s="19">
        <v>2035</v>
      </c>
      <c r="N20" s="21">
        <v>24000</v>
      </c>
      <c r="O20" s="22" t="s">
        <v>16</v>
      </c>
      <c r="P20" s="23" t="s">
        <v>83</v>
      </c>
    </row>
    <row r="21" spans="1:16" s="18" customFormat="1" x14ac:dyDescent="0.25">
      <c r="A21" t="s">
        <v>77</v>
      </c>
      <c r="B21" s="18" t="s">
        <v>30</v>
      </c>
      <c r="C21" s="18">
        <v>3</v>
      </c>
      <c r="D21" s="19" t="s">
        <v>84</v>
      </c>
      <c r="E21" s="19" t="s">
        <v>32</v>
      </c>
      <c r="F21" s="19" t="s">
        <v>17</v>
      </c>
      <c r="G21" s="20">
        <v>80000</v>
      </c>
      <c r="H21" s="20" t="s">
        <v>15</v>
      </c>
      <c r="I21" s="17">
        <v>23284.963</v>
      </c>
      <c r="J21" s="17">
        <v>0</v>
      </c>
      <c r="K21" s="17">
        <v>0</v>
      </c>
      <c r="L21" s="19">
        <v>12</v>
      </c>
      <c r="M21" s="19">
        <v>2024</v>
      </c>
      <c r="N21" s="21">
        <v>0</v>
      </c>
      <c r="O21" s="22" t="s">
        <v>16</v>
      </c>
      <c r="P21" s="23" t="s">
        <v>85</v>
      </c>
    </row>
    <row r="22" spans="1:16" s="18" customFormat="1" ht="17.25" customHeight="1" x14ac:dyDescent="0.25">
      <c r="A22" t="s">
        <v>77</v>
      </c>
      <c r="B22" s="18" t="s">
        <v>28</v>
      </c>
      <c r="C22" s="18">
        <v>7</v>
      </c>
      <c r="D22" s="19" t="s">
        <v>86</v>
      </c>
      <c r="E22" s="19" t="s">
        <v>42</v>
      </c>
      <c r="F22" s="19" t="s">
        <v>42</v>
      </c>
      <c r="G22" s="20">
        <v>300000</v>
      </c>
      <c r="H22" s="20" t="s">
        <v>15</v>
      </c>
      <c r="I22" s="17">
        <v>-10123.34</v>
      </c>
      <c r="J22" s="17">
        <v>120.8984</v>
      </c>
      <c r="K22" s="17">
        <v>0</v>
      </c>
      <c r="L22" s="19">
        <v>25</v>
      </c>
      <c r="M22" s="19">
        <v>2027</v>
      </c>
      <c r="N22" s="21">
        <v>6000</v>
      </c>
      <c r="O22" s="22" t="s">
        <v>16</v>
      </c>
      <c r="P22" s="23" t="s">
        <v>66</v>
      </c>
    </row>
    <row r="23" spans="1:16" s="18" customFormat="1" x14ac:dyDescent="0.25">
      <c r="A23" t="s">
        <v>77</v>
      </c>
      <c r="B23" s="18" t="s">
        <v>29</v>
      </c>
      <c r="C23" s="18">
        <v>9</v>
      </c>
      <c r="D23" s="19" t="s">
        <v>87</v>
      </c>
      <c r="E23" s="19" t="s">
        <v>88</v>
      </c>
      <c r="F23" s="19" t="s">
        <v>18</v>
      </c>
      <c r="G23" s="20">
        <v>2500000</v>
      </c>
      <c r="H23" s="24" t="s">
        <v>15</v>
      </c>
      <c r="I23" s="17">
        <v>27182.309000000001</v>
      </c>
      <c r="J23" s="17">
        <v>0</v>
      </c>
      <c r="K23" s="17">
        <v>0</v>
      </c>
      <c r="L23" s="19">
        <v>25</v>
      </c>
      <c r="M23" s="19">
        <v>2030</v>
      </c>
      <c r="N23" s="21">
        <v>0</v>
      </c>
      <c r="O23" s="22" t="s">
        <v>16</v>
      </c>
      <c r="P23" s="23" t="s">
        <v>66</v>
      </c>
    </row>
    <row r="24" spans="1:16" s="18" customFormat="1" x14ac:dyDescent="0.25">
      <c r="A24" t="s">
        <v>77</v>
      </c>
      <c r="B24" s="18" t="s">
        <v>29</v>
      </c>
      <c r="C24" s="18">
        <v>6</v>
      </c>
      <c r="D24" s="19" t="s">
        <v>89</v>
      </c>
      <c r="E24" s="19" t="s">
        <v>90</v>
      </c>
      <c r="F24" s="19" t="s">
        <v>17</v>
      </c>
      <c r="G24" s="20">
        <v>60000</v>
      </c>
      <c r="H24" s="24" t="s">
        <v>19</v>
      </c>
      <c r="I24" s="17">
        <v>15409.472</v>
      </c>
      <c r="J24" s="17">
        <v>0</v>
      </c>
      <c r="K24" s="17">
        <v>0</v>
      </c>
      <c r="L24" s="19">
        <v>12</v>
      </c>
      <c r="M24" s="19">
        <v>2024</v>
      </c>
      <c r="N24" s="21">
        <v>0</v>
      </c>
      <c r="O24" s="22" t="s">
        <v>16</v>
      </c>
      <c r="P24" s="23" t="s">
        <v>21</v>
      </c>
    </row>
    <row r="25" spans="1:16" s="18" customFormat="1" x14ac:dyDescent="0.25">
      <c r="A25" t="s">
        <v>77</v>
      </c>
      <c r="B25" s="18" t="s">
        <v>31</v>
      </c>
      <c r="C25" s="18">
        <v>1</v>
      </c>
      <c r="D25" s="19" t="s">
        <v>91</v>
      </c>
      <c r="E25" s="19" t="s">
        <v>90</v>
      </c>
      <c r="F25" s="19" t="s">
        <v>17</v>
      </c>
      <c r="G25" s="20">
        <v>118000</v>
      </c>
      <c r="H25" s="24" t="s">
        <v>19</v>
      </c>
      <c r="I25" s="17">
        <v>25570.275000000001</v>
      </c>
      <c r="J25" s="17">
        <v>56093.537199999999</v>
      </c>
      <c r="K25" s="17">
        <v>0</v>
      </c>
      <c r="L25" s="19">
        <v>12</v>
      </c>
      <c r="M25" s="19">
        <v>2024</v>
      </c>
      <c r="N25" s="21">
        <v>0</v>
      </c>
      <c r="O25" s="22" t="s">
        <v>16</v>
      </c>
      <c r="P25" s="23" t="s">
        <v>21</v>
      </c>
    </row>
    <row r="26" spans="1:16" s="18" customFormat="1" x14ac:dyDescent="0.25">
      <c r="A26" t="s">
        <v>77</v>
      </c>
      <c r="B26" s="18" t="s">
        <v>31</v>
      </c>
      <c r="C26" s="18">
        <v>5</v>
      </c>
      <c r="D26" s="19" t="s">
        <v>92</v>
      </c>
      <c r="E26" s="19" t="s">
        <v>93</v>
      </c>
      <c r="F26" s="19" t="s">
        <v>18</v>
      </c>
      <c r="G26" s="20">
        <v>850000</v>
      </c>
      <c r="H26" s="20" t="s">
        <v>15</v>
      </c>
      <c r="I26" s="17">
        <v>45231.26</v>
      </c>
      <c r="J26" s="17">
        <v>99223.857900000003</v>
      </c>
      <c r="K26" s="17">
        <v>0</v>
      </c>
      <c r="L26" s="19">
        <v>30</v>
      </c>
      <c r="M26" s="19">
        <v>2024</v>
      </c>
      <c r="N26" s="21">
        <v>0</v>
      </c>
      <c r="O26" s="22" t="s">
        <v>16</v>
      </c>
      <c r="P26" s="23" t="s">
        <v>21</v>
      </c>
    </row>
    <row r="27" spans="1:16" s="18" customFormat="1" x14ac:dyDescent="0.25">
      <c r="A27" t="s">
        <v>77</v>
      </c>
      <c r="B27" s="18" t="s">
        <v>31</v>
      </c>
      <c r="C27" s="18">
        <v>2</v>
      </c>
      <c r="D27" s="19" t="s">
        <v>94</v>
      </c>
      <c r="E27" s="19" t="s">
        <v>95</v>
      </c>
      <c r="F27" s="19" t="s">
        <v>17</v>
      </c>
      <c r="G27" s="20">
        <v>225000</v>
      </c>
      <c r="H27" s="24" t="s">
        <v>15</v>
      </c>
      <c r="I27" s="17">
        <v>24291.760999999999</v>
      </c>
      <c r="J27" s="17">
        <v>53288.8603</v>
      </c>
      <c r="K27" s="17">
        <v>0</v>
      </c>
      <c r="L27" s="19">
        <v>12</v>
      </c>
      <c r="M27" s="19">
        <v>2024</v>
      </c>
      <c r="N27" s="21">
        <v>0</v>
      </c>
      <c r="O27" s="22" t="s">
        <v>16</v>
      </c>
      <c r="P27" s="23" t="s">
        <v>21</v>
      </c>
    </row>
    <row r="28" spans="1:16" s="18" customFormat="1" x14ac:dyDescent="0.25">
      <c r="A28" t="s">
        <v>77</v>
      </c>
      <c r="B28" s="18" t="s">
        <v>31</v>
      </c>
      <c r="C28" s="18">
        <v>4</v>
      </c>
      <c r="D28" s="19" t="s">
        <v>96</v>
      </c>
      <c r="E28" s="19" t="s">
        <v>97</v>
      </c>
      <c r="F28" s="19" t="s">
        <v>17</v>
      </c>
      <c r="G28" s="20">
        <v>2250000</v>
      </c>
      <c r="H28" s="24" t="s">
        <v>15</v>
      </c>
      <c r="I28" s="17">
        <v>9230.8690000000006</v>
      </c>
      <c r="J28" s="17">
        <v>20249.766899999999</v>
      </c>
      <c r="K28" s="17">
        <v>0</v>
      </c>
      <c r="L28" s="19">
        <v>40</v>
      </c>
      <c r="M28" s="19">
        <v>2030</v>
      </c>
      <c r="N28" s="21">
        <v>-10000</v>
      </c>
      <c r="O28" s="22" t="s">
        <v>16</v>
      </c>
      <c r="P28" s="23" t="s">
        <v>21</v>
      </c>
    </row>
    <row r="29" spans="1:16" s="18" customFormat="1" x14ac:dyDescent="0.25">
      <c r="D29" s="19"/>
      <c r="E29" s="19"/>
      <c r="F29" s="19"/>
      <c r="G29" s="20"/>
      <c r="H29" s="24"/>
      <c r="I29" s="17"/>
      <c r="J29" s="17"/>
      <c r="K29" s="17"/>
      <c r="L29" s="19"/>
      <c r="M29" s="19"/>
      <c r="N29" s="21"/>
      <c r="O29" s="22"/>
      <c r="P29" s="23"/>
    </row>
    <row r="30" spans="1:16" s="18" customFormat="1" x14ac:dyDescent="0.25">
      <c r="D30" s="19"/>
      <c r="E30" s="19"/>
      <c r="F30" s="19"/>
      <c r="G30" s="20"/>
      <c r="H30" s="24"/>
      <c r="I30" s="17"/>
      <c r="J30" s="17"/>
      <c r="K30" s="17"/>
      <c r="L30" s="19"/>
      <c r="M30" s="19"/>
      <c r="N30" s="21"/>
      <c r="O30" s="22"/>
      <c r="P30" s="23"/>
    </row>
    <row r="31" spans="1:16" x14ac:dyDescent="0.25">
      <c r="D31" s="8"/>
      <c r="E31" s="8" t="s">
        <v>20</v>
      </c>
      <c r="F31" s="8"/>
      <c r="G31" s="9"/>
      <c r="H31" s="14"/>
      <c r="I31" s="10"/>
      <c r="J31" s="10"/>
      <c r="K31" s="10"/>
      <c r="L31" s="8"/>
      <c r="M31" s="8"/>
      <c r="N31" s="11"/>
      <c r="O31" s="12"/>
      <c r="P31" s="13"/>
    </row>
    <row r="32" spans="1:16" x14ac:dyDescent="0.25">
      <c r="D32" s="8"/>
      <c r="E32" s="8" t="s">
        <v>20</v>
      </c>
      <c r="F32" s="8" t="s">
        <v>20</v>
      </c>
      <c r="G32" s="9"/>
      <c r="H32" s="14"/>
      <c r="I32" s="10"/>
      <c r="J32" s="10"/>
      <c r="K32" s="10"/>
      <c r="L32" s="8"/>
      <c r="M32" s="8"/>
      <c r="N32" s="11"/>
      <c r="O32" s="12"/>
      <c r="P32" s="13"/>
    </row>
    <row r="33" spans="3:16" x14ac:dyDescent="0.25">
      <c r="D33" s="8"/>
      <c r="E33" s="8"/>
      <c r="F33" s="8"/>
      <c r="G33" s="8"/>
      <c r="H33" s="8"/>
      <c r="I33" s="8"/>
      <c r="J33" s="8"/>
      <c r="K33" s="8"/>
      <c r="L33" s="8"/>
      <c r="M33" s="8"/>
      <c r="N33" s="15"/>
      <c r="O33" s="12"/>
      <c r="P33" s="16"/>
    </row>
    <row r="35" spans="3:16" x14ac:dyDescent="0.25">
      <c r="D35" t="s">
        <v>41</v>
      </c>
      <c r="E35" t="s">
        <v>50</v>
      </c>
      <c r="F35" t="s">
        <v>2</v>
      </c>
      <c r="G35" t="s">
        <v>40</v>
      </c>
      <c r="H35" t="s">
        <v>3</v>
      </c>
      <c r="I35" t="s">
        <v>7</v>
      </c>
      <c r="J35" t="s">
        <v>8</v>
      </c>
      <c r="K35" t="s">
        <v>9</v>
      </c>
    </row>
    <row r="36" spans="3:16" ht="15.75" thickBot="1" x14ac:dyDescent="0.3">
      <c r="C36">
        <v>1</v>
      </c>
      <c r="D36" s="27" t="s">
        <v>103</v>
      </c>
      <c r="E36" s="28">
        <v>597694</v>
      </c>
      <c r="F36" s="27" t="s">
        <v>115</v>
      </c>
      <c r="G36" s="28">
        <v>8</v>
      </c>
      <c r="H36" s="27" t="s">
        <v>116</v>
      </c>
      <c r="I36" s="28">
        <v>7833.4369999999999</v>
      </c>
      <c r="J36" s="28">
        <v>0</v>
      </c>
      <c r="K36" s="28">
        <v>0</v>
      </c>
    </row>
    <row r="37" spans="3:16" ht="15.75" thickBot="1" x14ac:dyDescent="0.3">
      <c r="C37">
        <v>2</v>
      </c>
      <c r="D37" s="27" t="s">
        <v>103</v>
      </c>
      <c r="E37" s="28">
        <v>597694</v>
      </c>
      <c r="F37" s="27" t="s">
        <v>119</v>
      </c>
      <c r="G37" s="28">
        <v>10</v>
      </c>
      <c r="H37" s="27" t="s">
        <v>120</v>
      </c>
      <c r="I37" s="28">
        <v>46337.076999999997</v>
      </c>
      <c r="J37" s="28">
        <v>0</v>
      </c>
      <c r="K37" s="28">
        <v>0</v>
      </c>
    </row>
    <row r="38" spans="3:16" ht="15.75" thickBot="1" x14ac:dyDescent="0.3">
      <c r="C38">
        <v>3</v>
      </c>
      <c r="D38" s="27" t="s">
        <v>103</v>
      </c>
      <c r="E38" s="28">
        <v>597694</v>
      </c>
      <c r="F38" s="27" t="s">
        <v>122</v>
      </c>
      <c r="G38" s="28">
        <v>11</v>
      </c>
      <c r="H38" s="27" t="s">
        <v>42</v>
      </c>
      <c r="I38" s="28">
        <v>-24296.017</v>
      </c>
      <c r="J38" s="28">
        <v>290.15609999999998</v>
      </c>
      <c r="K38" s="28">
        <v>0</v>
      </c>
    </row>
    <row r="39" spans="3:16" ht="15.75" thickBot="1" x14ac:dyDescent="0.3">
      <c r="C39">
        <v>4</v>
      </c>
      <c r="D39" s="27" t="s">
        <v>103</v>
      </c>
      <c r="E39" s="28">
        <v>597694</v>
      </c>
      <c r="F39" s="27" t="s">
        <v>108</v>
      </c>
      <c r="G39" s="28">
        <v>3</v>
      </c>
      <c r="H39" s="27" t="s">
        <v>109</v>
      </c>
      <c r="I39" s="28">
        <v>23284.963</v>
      </c>
      <c r="J39" s="28">
        <v>0</v>
      </c>
      <c r="K39" s="28">
        <v>0</v>
      </c>
    </row>
    <row r="40" spans="3:16" ht="15.75" thickBot="1" x14ac:dyDescent="0.3">
      <c r="C40">
        <v>5</v>
      </c>
      <c r="D40" s="27" t="s">
        <v>103</v>
      </c>
      <c r="E40" s="28">
        <v>597694</v>
      </c>
      <c r="F40" s="27" t="s">
        <v>121</v>
      </c>
      <c r="G40" s="28">
        <v>7</v>
      </c>
      <c r="H40" s="27" t="s">
        <v>42</v>
      </c>
      <c r="I40" s="28">
        <v>-10123.34</v>
      </c>
      <c r="J40" s="28">
        <v>120.8984</v>
      </c>
      <c r="K40" s="28">
        <v>0</v>
      </c>
    </row>
    <row r="41" spans="3:16" ht="15.75" thickBot="1" x14ac:dyDescent="0.3">
      <c r="C41">
        <v>6</v>
      </c>
      <c r="D41" s="27" t="s">
        <v>103</v>
      </c>
      <c r="E41" s="28">
        <v>597694</v>
      </c>
      <c r="F41" s="27" t="s">
        <v>117</v>
      </c>
      <c r="G41" s="28">
        <v>9</v>
      </c>
      <c r="H41" s="27" t="s">
        <v>118</v>
      </c>
      <c r="I41" s="28">
        <v>27182.309000000001</v>
      </c>
      <c r="J41" s="28">
        <v>0</v>
      </c>
      <c r="K41" s="28">
        <v>0</v>
      </c>
    </row>
    <row r="42" spans="3:16" ht="15.75" thickBot="1" x14ac:dyDescent="0.3">
      <c r="C42">
        <v>7</v>
      </c>
      <c r="D42" s="27" t="s">
        <v>103</v>
      </c>
      <c r="E42" s="28">
        <v>597694</v>
      </c>
      <c r="F42" s="27" t="s">
        <v>114</v>
      </c>
      <c r="G42" s="28">
        <v>6</v>
      </c>
      <c r="H42" s="27" t="s">
        <v>105</v>
      </c>
      <c r="I42" s="28">
        <v>15409.472</v>
      </c>
      <c r="J42" s="28">
        <v>0</v>
      </c>
      <c r="K42" s="28">
        <v>0</v>
      </c>
    </row>
    <row r="43" spans="3:16" ht="15.75" thickBot="1" x14ac:dyDescent="0.3">
      <c r="C43">
        <v>8</v>
      </c>
      <c r="D43" s="27" t="s">
        <v>103</v>
      </c>
      <c r="E43" s="28">
        <v>597694</v>
      </c>
      <c r="F43" s="27" t="s">
        <v>104</v>
      </c>
      <c r="G43" s="28">
        <v>1</v>
      </c>
      <c r="H43" s="27" t="s">
        <v>105</v>
      </c>
      <c r="I43" s="28">
        <v>25570.275000000001</v>
      </c>
      <c r="J43" s="28">
        <v>56093.537199999999</v>
      </c>
      <c r="K43" s="28">
        <v>0</v>
      </c>
    </row>
    <row r="44" spans="3:16" ht="15.75" thickBot="1" x14ac:dyDescent="0.3">
      <c r="C44">
        <v>9</v>
      </c>
      <c r="D44" s="27" t="s">
        <v>103</v>
      </c>
      <c r="E44" s="28">
        <v>597694</v>
      </c>
      <c r="F44" s="27" t="s">
        <v>112</v>
      </c>
      <c r="G44" s="28">
        <v>5</v>
      </c>
      <c r="H44" s="27" t="s">
        <v>113</v>
      </c>
      <c r="I44" s="28">
        <v>45231.26</v>
      </c>
      <c r="J44" s="28">
        <v>99223.857900000003</v>
      </c>
      <c r="K44" s="28">
        <v>0</v>
      </c>
    </row>
    <row r="45" spans="3:16" ht="15.75" thickBot="1" x14ac:dyDescent="0.3">
      <c r="C45">
        <v>10</v>
      </c>
      <c r="D45" s="27" t="s">
        <v>103</v>
      </c>
      <c r="E45" s="28">
        <v>597694</v>
      </c>
      <c r="F45" s="27" t="s">
        <v>106</v>
      </c>
      <c r="G45" s="28">
        <v>2</v>
      </c>
      <c r="H45" s="27" t="s">
        <v>107</v>
      </c>
      <c r="I45" s="28">
        <v>24291.760999999999</v>
      </c>
      <c r="J45" s="28">
        <v>53288.8603</v>
      </c>
      <c r="K45" s="28">
        <v>0</v>
      </c>
    </row>
    <row r="46" spans="3:16" ht="15.75" thickBot="1" x14ac:dyDescent="0.3">
      <c r="C46">
        <v>11</v>
      </c>
      <c r="D46" s="27" t="s">
        <v>103</v>
      </c>
      <c r="E46" s="28">
        <v>597694</v>
      </c>
      <c r="F46" s="27" t="s">
        <v>110</v>
      </c>
      <c r="G46" s="28">
        <v>4</v>
      </c>
      <c r="H46" s="27" t="s">
        <v>111</v>
      </c>
      <c r="I46" s="28">
        <v>9230.8690000000006</v>
      </c>
      <c r="J46" s="28">
        <v>20249.766899999999</v>
      </c>
      <c r="K46" s="28">
        <v>0</v>
      </c>
    </row>
  </sheetData>
  <sortState xmlns:xlrd2="http://schemas.microsoft.com/office/spreadsheetml/2017/richdata2" ref="C36:L46">
    <sortCondition ref="C36:C46"/>
  </sortState>
  <mergeCells count="1">
    <mergeCell ref="D4:I15"/>
  </mergeCells>
  <dataValidations count="2">
    <dataValidation type="list" allowBlank="1" showInputMessage="1" showErrorMessage="1" sqref="E20 E22 F18:F34 H18:H33" xr:uid="{7E8E427B-86F9-4CD6-B96B-55F00302E84B}">
      <formula1>#REF!</formula1>
    </dataValidation>
    <dataValidation type="list" allowBlank="1" showInputMessage="1" showErrorMessage="1" sqref="O18:O33" xr:uid="{78129805-63BA-43C4-90D2-AF6639A93932}">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8355-4D1E-42AD-8E20-0DA4ECD7237D}">
  <dimension ref="A1"/>
  <sheetViews>
    <sheetView workbookViewId="0">
      <selection activeCell="K22" sqref="K2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160 Spear </vt:lpstr>
      <vt:lpstr>OneFED</vt:lpstr>
      <vt:lpstr>333 Bush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Rode, Paul</cp:lastModifiedBy>
  <dcterms:created xsi:type="dcterms:W3CDTF">2022-11-11T13:28:22Z</dcterms:created>
  <dcterms:modified xsi:type="dcterms:W3CDTF">2023-07-27T21:16:05Z</dcterms:modified>
</cp:coreProperties>
</file>