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513" documentId="8_{77D0D91E-1EB6-4B0F-A708-1FD88462194E}" xr6:coauthVersionLast="47" xr6:coauthVersionMax="47" xr10:uidLastSave="{6C9D6D11-8ED8-4E47-8E3A-89D1DFAB9B63}"/>
  <bookViews>
    <workbookView xWindow="-110" yWindow="-110" windowWidth="22780" windowHeight="14540" firstSheet="1" activeTab="2" xr2:uid="{73048387-4E92-4906-81CA-9C6189A709FA}"/>
  </bookViews>
  <sheets>
    <sheet name="160 Spear " sheetId="1" r:id="rId1"/>
    <sheet name="333 Bush" sheetId="4" r:id="rId2"/>
    <sheet name="Maple Plaza" sheetId="5" r:id="rId3"/>
    <sheet name="Aboretum" sheetId="6" r:id="rId4"/>
    <sheet name="Brickyard" sheetId="7" r:id="rId5"/>
    <sheet name="Collective" sheetId="8" r:id="rId6"/>
  </sheets>
  <definedNames>
    <definedName name="_xlnm._FilterDatabase" localSheetId="0" hidden="1">'160 Spear '!$A$17:$N$25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8" i="5" l="1"/>
  <c r="M15" i="5"/>
  <c r="L17" i="5"/>
  <c r="J17" i="5"/>
  <c r="H12" i="5" l="1"/>
  <c r="L15" i="5"/>
  <c r="J16" i="5" s="1"/>
  <c r="H7" i="5"/>
  <c r="E27" i="4"/>
  <c r="L16" i="5" l="1"/>
</calcChain>
</file>

<file path=xl/sharedStrings.xml><?xml version="1.0" encoding="utf-8"?>
<sst xmlns="http://schemas.openxmlformats.org/spreadsheetml/2006/main" count="230" uniqueCount="101">
  <si>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</si>
  <si>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</si>
  <si>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</si>
  <si>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</si>
  <si>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</si>
  <si>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</si>
  <si>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</si>
  <si>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</si>
  <si>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</si>
  <si>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</si>
  <si>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</si>
  <si>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</si>
  <si>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</si>
  <si>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</si>
  <si>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</si>
  <si>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Capex</t>
  </si>
  <si>
    <t>No</t>
  </si>
  <si>
    <t>Retrofit</t>
  </si>
  <si>
    <t>Capital Project Enhancement</t>
  </si>
  <si>
    <t>R&amp;M</t>
  </si>
  <si>
    <t xml:space="preserve"> </t>
  </si>
  <si>
    <t>Eng</t>
  </si>
  <si>
    <t>Elevator energy revovery</t>
  </si>
  <si>
    <t>Electrification</t>
  </si>
  <si>
    <t xml:space="preserve">New Electric Chillers </t>
  </si>
  <si>
    <t xml:space="preserve">DHW to Point of Use </t>
  </si>
  <si>
    <t xml:space="preserve">Façade air stopping </t>
  </si>
  <si>
    <t xml:space="preserve">Complete BMS commissioning </t>
  </si>
  <si>
    <t>Optional add to elevator package</t>
  </si>
  <si>
    <t>caulking and general air stopping</t>
  </si>
  <si>
    <t xml:space="preserve">New High Efficiency Windows </t>
  </si>
  <si>
    <t>New Windows tripple pane R6@30SHG</t>
  </si>
  <si>
    <t xml:space="preserve">RCx proposals </t>
  </si>
  <si>
    <t>Retrocommissioning  (RCx)</t>
  </si>
  <si>
    <t>Order</t>
  </si>
  <si>
    <t>Electrificaiton</t>
  </si>
  <si>
    <t>Electric Boiler</t>
  </si>
  <si>
    <t xml:space="preserve">Central ASHP to Hot Water </t>
  </si>
  <si>
    <t>Pneumatic Converstion</t>
  </si>
  <si>
    <t>BMS Expansion</t>
  </si>
  <si>
    <t>Delta Controls</t>
  </si>
  <si>
    <t>Train</t>
  </si>
  <si>
    <t>Schindler</t>
  </si>
  <si>
    <t>York</t>
  </si>
  <si>
    <t>Window Retrofit</t>
  </si>
  <si>
    <t xml:space="preserve">New window film </t>
  </si>
  <si>
    <t>3M</t>
  </si>
  <si>
    <t xml:space="preserve">Elevator Mod with energy recovery </t>
  </si>
  <si>
    <t xml:space="preserve">Heating Electrification via ASHP's </t>
  </si>
  <si>
    <t>TS</t>
  </si>
  <si>
    <t>Back of house lighting</t>
  </si>
  <si>
    <t>PR</t>
  </si>
  <si>
    <t>Water soruced heat recovery</t>
  </si>
  <si>
    <t>Chiller end of life replacement</t>
  </si>
  <si>
    <t>Chiller plan replacement</t>
  </si>
  <si>
    <t>Chiller plant optimization</t>
  </si>
  <si>
    <t>Controls with  ML program</t>
  </si>
  <si>
    <t>Optimun Start / Stop</t>
  </si>
  <si>
    <t>Airside energy  recovery</t>
  </si>
  <si>
    <t>Run Arouind Coils</t>
  </si>
  <si>
    <t>Pumping Optizamation</t>
  </si>
  <si>
    <t>VFD's Controls with  ML program</t>
  </si>
  <si>
    <t>Limited Façade Air Stopping</t>
  </si>
  <si>
    <t xml:space="preserve">Insulation and wet sealing </t>
  </si>
  <si>
    <t>Chiller Plant</t>
  </si>
  <si>
    <t xml:space="preserve"> R&amp;M </t>
  </si>
  <si>
    <t xml:space="preserve"> -   </t>
  </si>
  <si>
    <t xml:space="preserve"> $-   </t>
  </si>
  <si>
    <t xml:space="preserve"> Capex </t>
  </si>
  <si>
    <t>Exclusion Flag (add an "x" for any secondary intervention that is mutually exclusive to a primary intervention)</t>
  </si>
  <si>
    <t>(Increase)/Decrease in Up-Front Cost, excluding available rebates</t>
  </si>
  <si>
    <t>Change in Electricity Consumption (kWh)</t>
  </si>
  <si>
    <t>Change in Steam Consumption (kLbs)</t>
  </si>
  <si>
    <t>(Increase)/Decrease in Opex (O&amp;M)</t>
  </si>
  <si>
    <t>Rebates Available? Please note any rebates available through utilities, state energy offices, or federal programs</t>
  </si>
  <si>
    <t xml:space="preserve">1. Retro commissioning </t>
  </si>
  <si>
    <t xml:space="preserve">Rtrocommisson every 10 years </t>
  </si>
  <si>
    <t>? Need to add.</t>
  </si>
  <si>
    <t>Wet seal glass joints</t>
  </si>
  <si>
    <t>On-Site Renewables</t>
  </si>
  <si>
    <t xml:space="preserve">2. Façade Air Stopping </t>
  </si>
  <si>
    <t>4. Solar</t>
  </si>
  <si>
    <t>671 kW system</t>
  </si>
  <si>
    <t>Gross Square Footage - Building ONLY (from ESPM)</t>
  </si>
  <si>
    <t>Annual Electricity Use, kWh (2 Year Average)</t>
  </si>
  <si>
    <t>Annual Electricity Use, kbtu (2 Year Average)</t>
  </si>
  <si>
    <t>Annual Natural Gas or Oil Use, MMBtu (2 Year Average)</t>
  </si>
  <si>
    <t>Annual Natural Gas Use, kBtu (2 Year Average)</t>
  </si>
  <si>
    <t xml:space="preserve">Cooking Equipment </t>
  </si>
  <si>
    <t xml:space="preserve">Replace with electric </t>
  </si>
  <si>
    <t xml:space="preserve">Solar Film </t>
  </si>
  <si>
    <t>Controls Optimization S/S</t>
  </si>
  <si>
    <t>R</t>
  </si>
  <si>
    <t xml:space="preserve">Renewable </t>
  </si>
  <si>
    <t xml:space="preserve">FDD + Optimun S/S </t>
  </si>
  <si>
    <t xml:space="preserve">3. Solar Film </t>
  </si>
  <si>
    <t>4. Controls Optimization S/S</t>
  </si>
  <si>
    <t xml:space="preserve">5. Cooking Equipment </t>
  </si>
  <si>
    <t>6. Solar</t>
  </si>
  <si>
    <t>MMBTU</t>
  </si>
  <si>
    <t>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</si>
</sst>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s>
  <fonts count="10"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
      <sz val="11"/>
      <name val="Calibri"/>
      <family val="2"/>
      <scheme val="minor"/>
    </font>
  </fonts>
  <fills count="8">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
      <patternFill patternType="solid">
        <fgColor rgb="FFFFFF00"/>
        <bgColor indexed="64"/>
      </patternFill>
    </fill>
    <fill>
      <patternFill patternType="solid">
        <fgColor theme="2"/>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
      <left style="thin">
        <color theme="6"/>
      </left>
      <right style="thin">
        <color theme="6"/>
      </right>
      <top style="thin">
        <color theme="6"/>
      </top>
      <bottom style="thin">
        <color theme="6"/>
      </bottom>
      <diagonal/>
    </border>
    <border>
      <left style="thin">
        <color indexed="64"/>
      </left>
      <right style="thin">
        <color indexed="64"/>
      </right>
      <top style="thin">
        <color indexed="64"/>
      </top>
      <bottom style="thin">
        <color indexed="64"/>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s>
  <cellStyleXfs count="5">
    <xf numFmtId="0" fontId="0" fillId="0" borderId="0"/>
    <xf numFmtId="0" fontId="2" fillId="2" borderId="1" applyNumberFormat="0" applyAlignment="0" applyProtection="0"/>
    <xf numFmtId="0" fontId="1" fillId="3"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55">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7" fillId="6" borderId="1" xfId="1" applyFont="1" applyFill="1"/>
    <xf numFmtId="8" fontId="7" fillId="5" borderId="13" xfId="1" applyNumberFormat="1" applyFont="1" applyFill="1" applyBorder="1"/>
    <xf numFmtId="0" fontId="7" fillId="0" borderId="1" xfId="1" applyFont="1" applyFill="1" applyAlignment="1">
      <alignment horizontal="center"/>
    </xf>
    <xf numFmtId="43" fontId="7" fillId="0" borderId="0" xfId="1" applyNumberFormat="1" applyFont="1" applyFill="1" applyBorder="1"/>
    <xf numFmtId="43" fontId="0" fillId="0" borderId="0" xfId="0" applyNumberFormat="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6" fillId="4" borderId="16" xfId="2" applyFont="1" applyFill="1" applyBorder="1" applyAlignment="1">
      <alignment wrapText="1"/>
    </xf>
    <xf numFmtId="43" fontId="6" fillId="4" borderId="16" xfId="2" applyNumberFormat="1" applyFont="1" applyFill="1" applyBorder="1" applyAlignment="1">
      <alignment wrapText="1"/>
    </xf>
    <xf numFmtId="3" fontId="6" fillId="4" borderId="16" xfId="2" applyNumberFormat="1" applyFont="1" applyFill="1" applyBorder="1" applyAlignment="1">
      <alignment wrapText="1"/>
    </xf>
    <xf numFmtId="43" fontId="9" fillId="0" borderId="16" xfId="3" applyFont="1" applyFill="1" applyBorder="1"/>
    <xf numFmtId="165" fontId="9" fillId="0" borderId="16" xfId="3" applyNumberFormat="1" applyFont="1" applyFill="1" applyBorder="1"/>
    <xf numFmtId="43" fontId="9" fillId="7" borderId="16" xfId="3" applyFont="1" applyFill="1" applyBorder="1"/>
    <xf numFmtId="165" fontId="9" fillId="7" borderId="16" xfId="1" applyNumberFormat="1" applyFont="1" applyFill="1" applyBorder="1"/>
    <xf numFmtId="0" fontId="7" fillId="5" borderId="0" xfId="1" applyFont="1" applyFill="1" applyBorder="1"/>
    <xf numFmtId="0" fontId="7" fillId="0" borderId="0" xfId="1" applyFont="1" applyFill="1" applyBorder="1"/>
    <xf numFmtId="0" fontId="7" fillId="0" borderId="13" xfId="1" applyFont="1" applyFill="1" applyBorder="1" applyAlignment="1">
      <alignment horizontal="center"/>
    </xf>
    <xf numFmtId="0" fontId="7" fillId="0" borderId="18" xfId="1" applyFont="1" applyFill="1" applyBorder="1"/>
    <xf numFmtId="0" fontId="7" fillId="5" borderId="19" xfId="1" applyFont="1" applyFill="1" applyBorder="1"/>
    <xf numFmtId="0" fontId="7" fillId="5" borderId="20" xfId="1" applyFont="1" applyFill="1" applyBorder="1"/>
    <xf numFmtId="0" fontId="7" fillId="5" borderId="17" xfId="1" applyFont="1" applyFill="1" applyBorder="1"/>
    <xf numFmtId="0" fontId="7" fillId="5" borderId="17" xfId="1" applyFont="1" applyFill="1" applyBorder="1" applyAlignment="1">
      <alignment horizontal="right"/>
    </xf>
    <xf numFmtId="10" fontId="0" fillId="0" borderId="0" xfId="4" applyNumberFormat="1" applyFont="1"/>
  </cellXfs>
  <cellStyles count="5">
    <cellStyle name="20% - Accent1" xfId="2" builtinId="30"/>
    <cellStyle name="Comma" xfId="3" builtinId="3"/>
    <cellStyle name="Input" xfId="1" builtinId="20"/>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11906</xdr:colOff>
      <xdr:row>0</xdr:row>
      <xdr:rowOff>154781</xdr:rowOff>
    </xdr:from>
    <xdr:to>
      <xdr:col>3</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11906</xdr:colOff>
      <xdr:row>0</xdr:row>
      <xdr:rowOff>154781</xdr:rowOff>
    </xdr:from>
    <xdr:to>
      <xdr:col>3</xdr:col>
      <xdr:colOff>1468976</xdr:colOff>
      <xdr:row>3</xdr:row>
      <xdr:rowOff>172250</xdr:rowOff>
    </xdr:to>
    <xdr:pic>
      <xdr:nvPicPr>
        <xdr:cNvPr id="2" name="Picture 1">
          <a:extLst>
            <a:ext uri="{FF2B5EF4-FFF2-40B4-BE49-F238E27FC236}">
              <a16:creationId xmlns:a16="http://schemas.microsoft.com/office/drawing/2014/main" id="{ED3B1041-5D21-43A5-8065-9DA4D6959275}"/>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twoCellAnchor editAs="oneCell">
    <xdr:from>
      <xdr:col>3</xdr:col>
      <xdr:colOff>11906</xdr:colOff>
      <xdr:row>0</xdr:row>
      <xdr:rowOff>154781</xdr:rowOff>
    </xdr:from>
    <xdr:to>
      <xdr:col>3</xdr:col>
      <xdr:colOff>1468976</xdr:colOff>
      <xdr:row>3</xdr:row>
      <xdr:rowOff>29375</xdr:rowOff>
    </xdr:to>
    <xdr:pic>
      <xdr:nvPicPr>
        <xdr:cNvPr id="3" name="Picture 2">
          <a:extLst>
            <a:ext uri="{FF2B5EF4-FFF2-40B4-BE49-F238E27FC236}">
              <a16:creationId xmlns:a16="http://schemas.microsoft.com/office/drawing/2014/main" id="{3C246AC8-8ABE-4C2B-A7D5-794578542A83}"/>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N26"/>
  <sheetViews>
    <sheetView topLeftCell="A4" zoomScale="90" zoomScaleNormal="90" workbookViewId="0">
      <selection activeCell="J18" sqref="J18:N26"/>
    </sheetView>
  </sheetViews>
  <sheetFormatPr defaultRowHeight="14.5" x14ac:dyDescent="0.35"/>
  <cols>
    <col min="1" max="1" width="5.08984375" customWidth="1"/>
    <col min="2" max="2" width="35.08984375" customWidth="1"/>
    <col min="3" max="3" width="36.54296875" customWidth="1"/>
    <col min="4" max="4" width="29.453125" customWidth="1"/>
    <col min="5" max="5" width="25.54296875" customWidth="1"/>
    <col min="6" max="6" width="15.08984375" customWidth="1"/>
    <col min="7" max="7" width="21" customWidth="1"/>
    <col min="8" max="8" width="21.36328125" customWidth="1"/>
    <col min="9" max="9" width="18.6328125" customWidth="1"/>
    <col min="10" max="10" width="16.453125" customWidth="1"/>
    <col min="11" max="11" width="16.54296875" customWidth="1"/>
    <col min="12" max="12" width="20.08984375" customWidth="1"/>
    <col min="13" max="13" width="14.6328125" customWidth="1"/>
    <col min="14" max="14" width="26.08984375" customWidth="1"/>
  </cols>
  <sheetData>
    <row r="2" spans="1:14" s="1" customFormat="1" ht="26" x14ac:dyDescent="0.6">
      <c r="B2" s="2" t="s">
        <v>0</v>
      </c>
    </row>
    <row r="4" spans="1:14" ht="15.75" customHeight="1" x14ac:dyDescent="0.35">
      <c r="B4" s="30" t="s">
        <v>1</v>
      </c>
      <c r="C4" s="31"/>
      <c r="D4" s="31"/>
      <c r="E4" s="31"/>
      <c r="F4" s="31"/>
      <c r="G4" s="32"/>
    </row>
    <row r="5" spans="1:14" s="3" customFormat="1" x14ac:dyDescent="0.35">
      <c r="A5"/>
      <c r="B5" s="33"/>
      <c r="C5" s="34"/>
      <c r="D5" s="34"/>
      <c r="E5" s="34"/>
      <c r="F5" s="34"/>
      <c r="G5" s="35"/>
      <c r="H5"/>
      <c r="I5"/>
      <c r="J5"/>
      <c r="K5"/>
      <c r="L5"/>
      <c r="M5"/>
      <c r="N5"/>
    </row>
    <row r="6" spans="1:14" x14ac:dyDescent="0.35">
      <c r="A6" s="3"/>
      <c r="B6" s="33"/>
      <c r="C6" s="34"/>
      <c r="D6" s="34"/>
      <c r="E6" s="34"/>
      <c r="F6" s="34"/>
      <c r="G6" s="35"/>
    </row>
    <row r="7" spans="1:14" x14ac:dyDescent="0.35">
      <c r="B7" s="33"/>
      <c r="C7" s="34"/>
      <c r="D7" s="34"/>
      <c r="E7" s="34"/>
      <c r="F7" s="34"/>
      <c r="G7" s="35"/>
    </row>
    <row r="8" spans="1:14" x14ac:dyDescent="0.35">
      <c r="B8" s="33"/>
      <c r="C8" s="34"/>
      <c r="D8" s="34"/>
      <c r="E8" s="34"/>
      <c r="F8" s="34"/>
      <c r="G8" s="35"/>
    </row>
    <row r="9" spans="1:14" x14ac:dyDescent="0.35">
      <c r="B9" s="33"/>
      <c r="C9" s="34"/>
      <c r="D9" s="34"/>
      <c r="E9" s="34"/>
      <c r="F9" s="34"/>
      <c r="G9" s="35"/>
    </row>
    <row r="10" spans="1:14" x14ac:dyDescent="0.35">
      <c r="B10" s="33"/>
      <c r="C10" s="34"/>
      <c r="D10" s="34"/>
      <c r="E10" s="34"/>
      <c r="F10" s="34"/>
      <c r="G10" s="35"/>
    </row>
    <row r="11" spans="1:14" x14ac:dyDescent="0.35">
      <c r="B11" s="33"/>
      <c r="C11" s="34"/>
      <c r="D11" s="34"/>
      <c r="E11" s="34"/>
      <c r="F11" s="34"/>
      <c r="G11" s="35"/>
    </row>
    <row r="12" spans="1:14" x14ac:dyDescent="0.35">
      <c r="B12" s="33"/>
      <c r="C12" s="34"/>
      <c r="D12" s="34"/>
      <c r="E12" s="34"/>
      <c r="F12" s="34"/>
      <c r="G12" s="35"/>
    </row>
    <row r="13" spans="1:14" x14ac:dyDescent="0.35">
      <c r="B13" s="33"/>
      <c r="C13" s="34"/>
      <c r="D13" s="34"/>
      <c r="E13" s="34"/>
      <c r="F13" s="34"/>
      <c r="G13" s="35"/>
    </row>
    <row r="14" spans="1:14" x14ac:dyDescent="0.35">
      <c r="B14" s="33"/>
      <c r="C14" s="34"/>
      <c r="D14" s="34"/>
      <c r="E14" s="34"/>
      <c r="F14" s="34"/>
      <c r="G14" s="35"/>
    </row>
    <row r="15" spans="1:14" x14ac:dyDescent="0.35">
      <c r="B15" s="36"/>
      <c r="C15" s="37"/>
      <c r="D15" s="37"/>
      <c r="E15" s="37"/>
      <c r="F15" s="37"/>
      <c r="G15" s="38"/>
    </row>
    <row r="17" spans="1:14" ht="62" x14ac:dyDescent="0.35">
      <c r="A17" t="s">
        <v>34</v>
      </c>
      <c r="B17" s="4" t="s">
        <v>2</v>
      </c>
      <c r="C17" s="5" t="s">
        <v>3</v>
      </c>
      <c r="D17" s="5" t="s">
        <v>4</v>
      </c>
      <c r="E17" s="5" t="s">
        <v>5</v>
      </c>
      <c r="F17" s="5" t="s">
        <v>6</v>
      </c>
      <c r="G17" s="5" t="s">
        <v>7</v>
      </c>
      <c r="H17" s="5" t="s">
        <v>8</v>
      </c>
      <c r="I17" s="5" t="s">
        <v>9</v>
      </c>
      <c r="J17" s="5" t="s">
        <v>10</v>
      </c>
      <c r="K17" s="5" t="s">
        <v>11</v>
      </c>
      <c r="L17" s="5" t="s">
        <v>12</v>
      </c>
      <c r="M17" s="6" t="s">
        <v>13</v>
      </c>
      <c r="N17" s="7" t="s">
        <v>14</v>
      </c>
    </row>
    <row r="18" spans="1:14" s="18" customFormat="1" x14ac:dyDescent="0.35">
      <c r="A18" s="18">
        <v>1</v>
      </c>
      <c r="B18" s="25" t="s">
        <v>33</v>
      </c>
      <c r="C18" s="19" t="s">
        <v>27</v>
      </c>
      <c r="D18" s="19" t="s">
        <v>17</v>
      </c>
      <c r="E18" s="20">
        <v>35000</v>
      </c>
      <c r="F18" s="20" t="s">
        <v>65</v>
      </c>
      <c r="G18" s="17">
        <v>61280.293085420599</v>
      </c>
      <c r="H18" s="17">
        <v>65.92349999999999</v>
      </c>
      <c r="I18" s="17" t="s">
        <v>66</v>
      </c>
      <c r="J18" s="19">
        <v>10</v>
      </c>
      <c r="K18" s="19">
        <v>2025</v>
      </c>
      <c r="L18" s="21" t="s">
        <v>67</v>
      </c>
      <c r="M18" s="22" t="s">
        <v>16</v>
      </c>
      <c r="N18" s="23" t="s">
        <v>32</v>
      </c>
    </row>
    <row r="19" spans="1:14" s="18" customFormat="1" x14ac:dyDescent="0.35">
      <c r="A19" s="18">
        <v>2</v>
      </c>
      <c r="B19" s="25" t="s">
        <v>25</v>
      </c>
      <c r="C19" s="19" t="s">
        <v>35</v>
      </c>
      <c r="D19" s="19" t="s">
        <v>23</v>
      </c>
      <c r="E19" s="20">
        <v>85000</v>
      </c>
      <c r="F19" s="24" t="s">
        <v>68</v>
      </c>
      <c r="G19" s="17">
        <v>-39088.421263962002</v>
      </c>
      <c r="H19" s="17">
        <v>-133.3757166</v>
      </c>
      <c r="I19" s="17" t="s">
        <v>66</v>
      </c>
      <c r="J19" s="19">
        <v>10</v>
      </c>
      <c r="K19" s="19">
        <v>2024</v>
      </c>
      <c r="L19" s="21" t="s">
        <v>67</v>
      </c>
      <c r="M19" s="22" t="s">
        <v>16</v>
      </c>
      <c r="N19" s="23" t="s">
        <v>21</v>
      </c>
    </row>
    <row r="20" spans="1:14" s="18" customFormat="1" x14ac:dyDescent="0.35">
      <c r="A20" s="18">
        <v>3</v>
      </c>
      <c r="B20" s="25" t="s">
        <v>26</v>
      </c>
      <c r="C20" s="19" t="s">
        <v>29</v>
      </c>
      <c r="D20" s="19" t="s">
        <v>17</v>
      </c>
      <c r="E20" s="20">
        <v>1000000</v>
      </c>
      <c r="F20" s="24" t="s">
        <v>65</v>
      </c>
      <c r="G20" s="17">
        <v>14228.121804160501</v>
      </c>
      <c r="H20" s="17">
        <v>11.324511083000001</v>
      </c>
      <c r="I20" s="17" t="s">
        <v>66</v>
      </c>
      <c r="J20" s="19">
        <v>20</v>
      </c>
      <c r="K20" s="19">
        <v>2023</v>
      </c>
      <c r="L20" s="21" t="s">
        <v>67</v>
      </c>
      <c r="M20" s="22" t="s">
        <v>16</v>
      </c>
      <c r="N20" s="23" t="s">
        <v>21</v>
      </c>
    </row>
    <row r="21" spans="1:14" s="18" customFormat="1" x14ac:dyDescent="0.35">
      <c r="A21" s="18">
        <v>4</v>
      </c>
      <c r="B21" s="25" t="s">
        <v>30</v>
      </c>
      <c r="C21" s="19" t="s">
        <v>31</v>
      </c>
      <c r="D21" s="19" t="s">
        <v>18</v>
      </c>
      <c r="E21" s="20">
        <v>10000000</v>
      </c>
      <c r="F21" s="20" t="s">
        <v>68</v>
      </c>
      <c r="G21" s="17">
        <v>8110.0294283715202</v>
      </c>
      <c r="H21" s="17">
        <v>45.071554110340003</v>
      </c>
      <c r="I21" s="17" t="s">
        <v>66</v>
      </c>
      <c r="J21" s="19">
        <v>40</v>
      </c>
      <c r="K21" s="19">
        <v>2028</v>
      </c>
      <c r="L21" s="21" t="s">
        <v>67</v>
      </c>
      <c r="M21" s="22" t="s">
        <v>16</v>
      </c>
      <c r="N21" s="23" t="s">
        <v>21</v>
      </c>
    </row>
    <row r="22" spans="1:14" s="18" customFormat="1" x14ac:dyDescent="0.35">
      <c r="A22" s="18">
        <v>5</v>
      </c>
      <c r="B22" s="25" t="s">
        <v>24</v>
      </c>
      <c r="C22" s="19" t="s">
        <v>64</v>
      </c>
      <c r="D22" s="19" t="s">
        <v>18</v>
      </c>
      <c r="E22" s="20">
        <v>650000</v>
      </c>
      <c r="F22" s="24" t="s">
        <v>68</v>
      </c>
      <c r="G22" s="17">
        <v>84122.974507392195</v>
      </c>
      <c r="H22" s="17">
        <v>0</v>
      </c>
      <c r="I22" s="17" t="s">
        <v>66</v>
      </c>
      <c r="J22" s="19">
        <v>25</v>
      </c>
      <c r="K22" s="19">
        <v>2028</v>
      </c>
      <c r="L22" s="26">
        <v>-25000</v>
      </c>
      <c r="M22" s="22" t="s">
        <v>16</v>
      </c>
      <c r="N22" s="23" t="s">
        <v>41</v>
      </c>
    </row>
    <row r="23" spans="1:14" s="18" customFormat="1" x14ac:dyDescent="0.35">
      <c r="A23" s="18">
        <v>6</v>
      </c>
      <c r="B23" s="25" t="s">
        <v>38</v>
      </c>
      <c r="C23" s="19" t="s">
        <v>39</v>
      </c>
      <c r="D23" s="19" t="s">
        <v>18</v>
      </c>
      <c r="E23" s="20">
        <v>230000</v>
      </c>
      <c r="F23" s="24" t="s">
        <v>68</v>
      </c>
      <c r="G23" s="17">
        <v>1781.0131034328699</v>
      </c>
      <c r="H23" s="17">
        <v>44.170123028133204</v>
      </c>
      <c r="I23" s="17" t="s">
        <v>66</v>
      </c>
      <c r="J23" s="19">
        <v>15</v>
      </c>
      <c r="K23" s="19">
        <v>2030</v>
      </c>
      <c r="L23" s="21" t="s">
        <v>67</v>
      </c>
      <c r="M23" s="22" t="s">
        <v>16</v>
      </c>
      <c r="N23" s="23" t="s">
        <v>40</v>
      </c>
    </row>
    <row r="24" spans="1:14" s="18" customFormat="1" x14ac:dyDescent="0.35">
      <c r="A24" s="18">
        <v>7</v>
      </c>
      <c r="B24" s="25" t="s">
        <v>22</v>
      </c>
      <c r="C24" s="19" t="s">
        <v>28</v>
      </c>
      <c r="D24" s="19" t="s">
        <v>18</v>
      </c>
      <c r="E24" s="20">
        <v>120000</v>
      </c>
      <c r="F24" s="20" t="s">
        <v>68</v>
      </c>
      <c r="G24" s="17">
        <v>13590.859625511899</v>
      </c>
      <c r="H24" s="17">
        <v>0</v>
      </c>
      <c r="I24" s="17" t="s">
        <v>66</v>
      </c>
      <c r="J24" s="19">
        <v>25</v>
      </c>
      <c r="K24" s="19">
        <v>2035</v>
      </c>
      <c r="L24" s="21" t="s">
        <v>67</v>
      </c>
      <c r="M24" s="22" t="s">
        <v>16</v>
      </c>
      <c r="N24" s="23" t="s">
        <v>42</v>
      </c>
    </row>
    <row r="25" spans="1:14" s="18" customFormat="1" x14ac:dyDescent="0.35">
      <c r="A25" s="18">
        <v>8</v>
      </c>
      <c r="B25" s="25" t="s">
        <v>37</v>
      </c>
      <c r="C25" s="19" t="s">
        <v>35</v>
      </c>
      <c r="D25" s="19" t="s">
        <v>23</v>
      </c>
      <c r="E25" s="20">
        <v>2750000</v>
      </c>
      <c r="F25" s="24" t="s">
        <v>68</v>
      </c>
      <c r="G25" s="17">
        <v>-238865.81497372501</v>
      </c>
      <c r="H25" s="17">
        <v>2164.3360283785269</v>
      </c>
      <c r="I25" s="17" t="s">
        <v>66</v>
      </c>
      <c r="J25" s="19">
        <v>20</v>
      </c>
      <c r="K25" s="19">
        <v>2030</v>
      </c>
      <c r="L25" s="26">
        <v>-35000</v>
      </c>
      <c r="M25" s="22" t="s">
        <v>16</v>
      </c>
      <c r="N25" s="23" t="s">
        <v>21</v>
      </c>
    </row>
    <row r="26" spans="1:14" s="18" customFormat="1" x14ac:dyDescent="0.35">
      <c r="A26" s="18">
        <v>8</v>
      </c>
      <c r="B26" s="25" t="s">
        <v>36</v>
      </c>
      <c r="C26" s="19" t="s">
        <v>35</v>
      </c>
      <c r="D26" s="19" t="s">
        <v>23</v>
      </c>
      <c r="E26" s="20">
        <v>1500000</v>
      </c>
      <c r="F26" s="24" t="s">
        <v>68</v>
      </c>
      <c r="G26" s="17">
        <v>-836030.35240803903</v>
      </c>
      <c r="H26" s="17">
        <v>2164.3360283785269</v>
      </c>
      <c r="I26" s="17" t="s">
        <v>66</v>
      </c>
      <c r="J26" s="19">
        <v>20</v>
      </c>
      <c r="K26" s="19">
        <v>2026</v>
      </c>
      <c r="L26" s="26">
        <v>-5000</v>
      </c>
      <c r="M26" s="22" t="s">
        <v>16</v>
      </c>
      <c r="N26" s="23" t="s">
        <v>21</v>
      </c>
    </row>
  </sheetData>
  <sortState xmlns:xlrd2="http://schemas.microsoft.com/office/spreadsheetml/2017/richdata2" ref="A19:N26">
    <sortCondition ref="A19:A26"/>
  </sortState>
  <mergeCells count="1">
    <mergeCell ref="B4:G15"/>
  </mergeCells>
  <phoneticPr fontId="8" type="noConversion"/>
  <dataValidations disablePrompts="1" count="2">
    <dataValidation type="list" allowBlank="1" showInputMessage="1" showErrorMessage="1" sqref="M18:M26" xr:uid="{25478E18-0184-44CC-B842-F228497F826A}">
      <formula1>#REF!</formula1>
    </dataValidation>
    <dataValidation type="list" allowBlank="1" showInputMessage="1" showErrorMessage="1" sqref="F18:F26 D18:D26" xr:uid="{19480D23-33C3-4743-91EA-3363E4F8A8EB}">
      <formula1>#REF!</formula1>
    </dataValidation>
  </dataValidation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9F0D-2B14-4150-932F-0DCDDE43FCB8}">
  <dimension ref="A2:N33"/>
  <sheetViews>
    <sheetView topLeftCell="A2" workbookViewId="0">
      <selection activeCell="D22" sqref="D22"/>
    </sheetView>
  </sheetViews>
  <sheetFormatPr defaultRowHeight="14.5" x14ac:dyDescent="0.35"/>
  <cols>
    <col min="1" max="1" width="5.08984375" customWidth="1"/>
    <col min="2" max="2" width="35.08984375" customWidth="1"/>
    <col min="3" max="3" width="36.54296875" customWidth="1"/>
    <col min="4" max="4" width="29.453125" customWidth="1"/>
    <col min="5" max="5" width="25.54296875" customWidth="1"/>
    <col min="6" max="6" width="15.08984375" customWidth="1"/>
    <col min="7" max="7" width="21" customWidth="1"/>
    <col min="8" max="8" width="21.36328125" customWidth="1"/>
    <col min="9" max="9" width="18.6328125" customWidth="1"/>
    <col min="10" max="10" width="16.453125" customWidth="1"/>
    <col min="11" max="11" width="16.54296875" customWidth="1"/>
    <col min="12" max="12" width="20.08984375" customWidth="1"/>
    <col min="13" max="13" width="14.6328125" customWidth="1"/>
    <col min="14" max="14" width="26.08984375" customWidth="1"/>
  </cols>
  <sheetData>
    <row r="2" spans="1:14" s="1" customFormat="1" ht="26" x14ac:dyDescent="0.6">
      <c r="B2" s="2" t="s">
        <v>0</v>
      </c>
    </row>
    <row r="4" spans="1:14" ht="15.75" customHeight="1" x14ac:dyDescent="0.35">
      <c r="B4" s="30" t="s">
        <v>1</v>
      </c>
      <c r="C4" s="31"/>
      <c r="D4" s="31"/>
      <c r="E4" s="31"/>
      <c r="F4" s="31"/>
      <c r="G4" s="32"/>
    </row>
    <row r="5" spans="1:14" s="3" customFormat="1" x14ac:dyDescent="0.35">
      <c r="A5"/>
      <c r="B5" s="33"/>
      <c r="C5" s="34"/>
      <c r="D5" s="34"/>
      <c r="E5" s="34"/>
      <c r="F5" s="34"/>
      <c r="G5" s="35"/>
      <c r="H5"/>
      <c r="I5"/>
      <c r="J5"/>
      <c r="K5"/>
      <c r="L5"/>
      <c r="M5"/>
      <c r="N5"/>
    </row>
    <row r="6" spans="1:14" x14ac:dyDescent="0.35">
      <c r="A6" s="3"/>
      <c r="B6" s="33"/>
      <c r="C6" s="34"/>
      <c r="D6" s="34"/>
      <c r="E6" s="34"/>
      <c r="F6" s="34"/>
      <c r="G6" s="35"/>
    </row>
    <row r="7" spans="1:14" x14ac:dyDescent="0.35">
      <c r="B7" s="33"/>
      <c r="C7" s="34"/>
      <c r="D7" s="34"/>
      <c r="E7" s="34"/>
      <c r="F7" s="34"/>
      <c r="G7" s="35"/>
    </row>
    <row r="8" spans="1:14" x14ac:dyDescent="0.35">
      <c r="B8" s="33"/>
      <c r="C8" s="34"/>
      <c r="D8" s="34"/>
      <c r="E8" s="34"/>
      <c r="F8" s="34"/>
      <c r="G8" s="35"/>
    </row>
    <row r="9" spans="1:14" x14ac:dyDescent="0.35">
      <c r="B9" s="33"/>
      <c r="C9" s="34"/>
      <c r="D9" s="34"/>
      <c r="E9" s="34"/>
      <c r="F9" s="34"/>
      <c r="G9" s="35"/>
    </row>
    <row r="10" spans="1:14" x14ac:dyDescent="0.35">
      <c r="B10" s="33"/>
      <c r="C10" s="34"/>
      <c r="D10" s="34"/>
      <c r="E10" s="34"/>
      <c r="F10" s="34"/>
      <c r="G10" s="35"/>
    </row>
    <row r="11" spans="1:14" x14ac:dyDescent="0.35">
      <c r="B11" s="33"/>
      <c r="C11" s="34"/>
      <c r="D11" s="34"/>
      <c r="E11" s="34"/>
      <c r="F11" s="34"/>
      <c r="G11" s="35"/>
    </row>
    <row r="12" spans="1:14" x14ac:dyDescent="0.35">
      <c r="B12" s="33"/>
      <c r="C12" s="34"/>
      <c r="D12" s="34"/>
      <c r="E12" s="34"/>
      <c r="F12" s="34"/>
      <c r="G12" s="35"/>
    </row>
    <row r="13" spans="1:14" x14ac:dyDescent="0.35">
      <c r="B13" s="33"/>
      <c r="C13" s="34"/>
      <c r="D13" s="34"/>
      <c r="E13" s="34"/>
      <c r="F13" s="34"/>
      <c r="G13" s="35"/>
    </row>
    <row r="14" spans="1:14" x14ac:dyDescent="0.35">
      <c r="B14" s="33"/>
      <c r="C14" s="34"/>
      <c r="D14" s="34"/>
      <c r="E14" s="34"/>
      <c r="F14" s="34"/>
      <c r="G14" s="35"/>
    </row>
    <row r="15" spans="1:14" x14ac:dyDescent="0.35">
      <c r="B15" s="36"/>
      <c r="C15" s="37"/>
      <c r="D15" s="37"/>
      <c r="E15" s="37"/>
      <c r="F15" s="37"/>
      <c r="G15" s="38"/>
    </row>
    <row r="17" spans="1:14" ht="62" x14ac:dyDescent="0.35">
      <c r="A17" t="s">
        <v>34</v>
      </c>
      <c r="B17" s="4" t="s">
        <v>2</v>
      </c>
      <c r="C17" s="5" t="s">
        <v>3</v>
      </c>
      <c r="D17" s="5" t="s">
        <v>4</v>
      </c>
      <c r="E17" s="5" t="s">
        <v>5</v>
      </c>
      <c r="F17" s="5" t="s">
        <v>6</v>
      </c>
      <c r="G17" s="5" t="s">
        <v>7</v>
      </c>
      <c r="H17" s="5" t="s">
        <v>8</v>
      </c>
      <c r="I17" s="5" t="s">
        <v>9</v>
      </c>
      <c r="J17" s="5" t="s">
        <v>10</v>
      </c>
      <c r="K17" s="5" t="s">
        <v>11</v>
      </c>
      <c r="L17" s="5" t="s">
        <v>12</v>
      </c>
      <c r="M17" s="6" t="s">
        <v>13</v>
      </c>
      <c r="N17" s="7" t="s">
        <v>14</v>
      </c>
    </row>
    <row r="18" spans="1:14" s="18" customFormat="1" x14ac:dyDescent="0.35">
      <c r="A18" s="18">
        <v>1</v>
      </c>
      <c r="B18" s="19" t="s">
        <v>57</v>
      </c>
      <c r="C18" s="19" t="s">
        <v>56</v>
      </c>
      <c r="D18" s="19" t="s">
        <v>17</v>
      </c>
      <c r="E18" s="20">
        <v>118000</v>
      </c>
      <c r="F18" s="24" t="s">
        <v>19</v>
      </c>
      <c r="G18" s="17">
        <v>25570.275000000001</v>
      </c>
      <c r="H18" s="17">
        <v>229.18170000000001</v>
      </c>
      <c r="I18" s="17">
        <v>0</v>
      </c>
      <c r="J18" s="19">
        <v>12</v>
      </c>
      <c r="K18" s="19">
        <v>2024</v>
      </c>
      <c r="L18" s="21">
        <v>0</v>
      </c>
      <c r="M18" s="22" t="s">
        <v>16</v>
      </c>
      <c r="N18" s="23" t="s">
        <v>21</v>
      </c>
    </row>
    <row r="19" spans="1:14" s="18" customFormat="1" x14ac:dyDescent="0.35">
      <c r="A19" s="18">
        <v>2</v>
      </c>
      <c r="B19" s="19" t="s">
        <v>60</v>
      </c>
      <c r="C19" s="19" t="s">
        <v>61</v>
      </c>
      <c r="D19" s="19" t="s">
        <v>17</v>
      </c>
      <c r="E19" s="20">
        <v>225000</v>
      </c>
      <c r="F19" s="24" t="s">
        <v>15</v>
      </c>
      <c r="G19" s="17">
        <v>24291.760999999999</v>
      </c>
      <c r="H19" s="17">
        <v>0</v>
      </c>
      <c r="I19" s="17">
        <v>0</v>
      </c>
      <c r="J19" s="19">
        <v>12</v>
      </c>
      <c r="K19" s="19">
        <v>2024</v>
      </c>
      <c r="L19" s="21">
        <v>0</v>
      </c>
      <c r="M19" s="22" t="s">
        <v>16</v>
      </c>
      <c r="N19" s="23" t="s">
        <v>21</v>
      </c>
    </row>
    <row r="20" spans="1:14" s="18" customFormat="1" x14ac:dyDescent="0.35">
      <c r="A20" s="18">
        <v>3</v>
      </c>
      <c r="B20" s="19" t="s">
        <v>50</v>
      </c>
      <c r="C20" s="19" t="s">
        <v>28</v>
      </c>
      <c r="D20" s="19" t="s">
        <v>17</v>
      </c>
      <c r="E20" s="20">
        <v>80000</v>
      </c>
      <c r="F20" s="20" t="s">
        <v>15</v>
      </c>
      <c r="G20" s="17">
        <v>23284.963</v>
      </c>
      <c r="H20" s="17">
        <v>0</v>
      </c>
      <c r="I20" s="17">
        <v>0</v>
      </c>
      <c r="J20" s="19">
        <v>12</v>
      </c>
      <c r="K20" s="19">
        <v>2024</v>
      </c>
      <c r="L20" s="21">
        <v>0</v>
      </c>
      <c r="M20" s="22" t="s">
        <v>16</v>
      </c>
      <c r="N20" s="23" t="s">
        <v>51</v>
      </c>
    </row>
    <row r="21" spans="1:14" s="18" customFormat="1" x14ac:dyDescent="0.35">
      <c r="A21" s="18">
        <v>4</v>
      </c>
      <c r="B21" s="19" t="s">
        <v>62</v>
      </c>
      <c r="C21" s="19" t="s">
        <v>63</v>
      </c>
      <c r="D21" s="19" t="s">
        <v>17</v>
      </c>
      <c r="E21" s="20">
        <v>2250000</v>
      </c>
      <c r="F21" s="24" t="s">
        <v>15</v>
      </c>
      <c r="G21" s="17">
        <v>9230.8690000000006</v>
      </c>
      <c r="H21" s="17">
        <v>74.102083000000007</v>
      </c>
      <c r="I21" s="17">
        <v>0</v>
      </c>
      <c r="J21" s="19">
        <v>40</v>
      </c>
      <c r="K21" s="19">
        <v>2030</v>
      </c>
      <c r="L21" s="21">
        <v>-10000</v>
      </c>
      <c r="M21" s="22" t="s">
        <v>16</v>
      </c>
      <c r="N21" s="23" t="s">
        <v>21</v>
      </c>
    </row>
    <row r="22" spans="1:14" s="18" customFormat="1" ht="17.25" customHeight="1" x14ac:dyDescent="0.35">
      <c r="A22" s="18">
        <v>5</v>
      </c>
      <c r="B22" s="19" t="s">
        <v>58</v>
      </c>
      <c r="C22" s="19" t="s">
        <v>59</v>
      </c>
      <c r="D22" s="19" t="s">
        <v>18</v>
      </c>
      <c r="E22" s="20">
        <v>850000</v>
      </c>
      <c r="F22" s="20" t="s">
        <v>15</v>
      </c>
      <c r="G22" s="17">
        <v>45231.26</v>
      </c>
      <c r="H22" s="17">
        <v>1834.0265542500001</v>
      </c>
      <c r="I22" s="17">
        <v>0</v>
      </c>
      <c r="J22" s="19">
        <v>30</v>
      </c>
      <c r="K22" s="19">
        <v>2024</v>
      </c>
      <c r="L22" s="21">
        <v>0</v>
      </c>
      <c r="M22" s="22" t="s">
        <v>16</v>
      </c>
      <c r="N22" s="23" t="s">
        <v>21</v>
      </c>
    </row>
    <row r="23" spans="1:14" s="18" customFormat="1" x14ac:dyDescent="0.35">
      <c r="A23" s="18">
        <v>6</v>
      </c>
      <c r="B23" s="19" t="s">
        <v>55</v>
      </c>
      <c r="C23" s="19" t="s">
        <v>56</v>
      </c>
      <c r="D23" s="19" t="s">
        <v>17</v>
      </c>
      <c r="E23" s="20">
        <v>60000</v>
      </c>
      <c r="F23" s="24" t="s">
        <v>19</v>
      </c>
      <c r="G23" s="17">
        <v>15409.472</v>
      </c>
      <c r="H23" s="17">
        <v>27.510398313750002</v>
      </c>
      <c r="I23" s="17">
        <v>0</v>
      </c>
      <c r="J23" s="19">
        <v>12</v>
      </c>
      <c r="K23" s="19">
        <v>2024</v>
      </c>
      <c r="L23" s="21">
        <v>0</v>
      </c>
      <c r="M23" s="22" t="s">
        <v>16</v>
      </c>
      <c r="N23" s="23" t="s">
        <v>21</v>
      </c>
    </row>
    <row r="24" spans="1:14" s="18" customFormat="1" x14ac:dyDescent="0.35">
      <c r="A24" s="18">
        <v>7</v>
      </c>
      <c r="B24" s="19" t="s">
        <v>52</v>
      </c>
      <c r="C24" s="19" t="s">
        <v>35</v>
      </c>
      <c r="D24" s="19" t="s">
        <v>35</v>
      </c>
      <c r="E24" s="20">
        <v>300000</v>
      </c>
      <c r="F24" s="20" t="s">
        <v>15</v>
      </c>
      <c r="G24" s="17">
        <v>-10123.34</v>
      </c>
      <c r="H24" s="17">
        <v>164.23707793308751</v>
      </c>
      <c r="I24" s="17">
        <v>0</v>
      </c>
      <c r="J24" s="19">
        <v>25</v>
      </c>
      <c r="K24" s="19">
        <v>2027</v>
      </c>
      <c r="L24" s="21">
        <v>6000</v>
      </c>
      <c r="M24" s="22" t="s">
        <v>16</v>
      </c>
      <c r="N24" s="23" t="s">
        <v>43</v>
      </c>
    </row>
    <row r="25" spans="1:14" s="18" customFormat="1" x14ac:dyDescent="0.35">
      <c r="A25" s="18">
        <v>8</v>
      </c>
      <c r="B25" s="19" t="s">
        <v>44</v>
      </c>
      <c r="C25" s="19" t="s">
        <v>45</v>
      </c>
      <c r="D25" s="19" t="s">
        <v>17</v>
      </c>
      <c r="E25" s="20">
        <v>750000</v>
      </c>
      <c r="F25" s="20" t="s">
        <v>19</v>
      </c>
      <c r="G25" s="17">
        <v>7833.4369999999999</v>
      </c>
      <c r="H25" s="17">
        <v>0</v>
      </c>
      <c r="I25" s="17">
        <v>0</v>
      </c>
      <c r="J25" s="19">
        <v>35</v>
      </c>
      <c r="K25" s="19">
        <v>2030</v>
      </c>
      <c r="L25" s="21">
        <v>0</v>
      </c>
      <c r="M25" s="22" t="s">
        <v>16</v>
      </c>
      <c r="N25" s="23" t="s">
        <v>46</v>
      </c>
    </row>
    <row r="26" spans="1:14" s="18" customFormat="1" x14ac:dyDescent="0.35">
      <c r="A26" s="18">
        <v>9</v>
      </c>
      <c r="B26" s="19" t="s">
        <v>53</v>
      </c>
      <c r="C26" s="19" t="s">
        <v>54</v>
      </c>
      <c r="D26" s="19" t="s">
        <v>18</v>
      </c>
      <c r="E26" s="20">
        <v>2500000</v>
      </c>
      <c r="F26" s="24" t="s">
        <v>15</v>
      </c>
      <c r="G26" s="17">
        <v>27182.309000000001</v>
      </c>
      <c r="H26" s="17">
        <v>0</v>
      </c>
      <c r="I26" s="17">
        <v>0</v>
      </c>
      <c r="J26" s="19">
        <v>25</v>
      </c>
      <c r="K26" s="19">
        <v>2030</v>
      </c>
      <c r="L26" s="21">
        <v>0</v>
      </c>
      <c r="M26" s="22" t="s">
        <v>16</v>
      </c>
      <c r="N26" s="23" t="s">
        <v>43</v>
      </c>
    </row>
    <row r="27" spans="1:14" s="18" customFormat="1" x14ac:dyDescent="0.35">
      <c r="A27" s="18">
        <v>10</v>
      </c>
      <c r="B27" s="19" t="s">
        <v>22</v>
      </c>
      <c r="C27" s="19" t="s">
        <v>47</v>
      </c>
      <c r="D27" s="19" t="s">
        <v>18</v>
      </c>
      <c r="E27" s="20">
        <f>12*20000</f>
        <v>240000</v>
      </c>
      <c r="F27" s="20" t="s">
        <v>19</v>
      </c>
      <c r="G27" s="17">
        <v>46337.076999999997</v>
      </c>
      <c r="H27" s="17">
        <v>0</v>
      </c>
      <c r="I27" s="17">
        <v>0</v>
      </c>
      <c r="J27" s="19">
        <v>25</v>
      </c>
      <c r="K27" s="19">
        <v>2035</v>
      </c>
      <c r="L27" s="21">
        <v>0</v>
      </c>
      <c r="M27" s="22" t="s">
        <v>16</v>
      </c>
      <c r="N27" s="23" t="s">
        <v>42</v>
      </c>
    </row>
    <row r="28" spans="1:14" s="18" customFormat="1" x14ac:dyDescent="0.35">
      <c r="A28" s="18">
        <v>11</v>
      </c>
      <c r="B28" s="19" t="s">
        <v>48</v>
      </c>
      <c r="C28" s="19" t="s">
        <v>35</v>
      </c>
      <c r="D28" s="19" t="s">
        <v>35</v>
      </c>
      <c r="E28" s="20">
        <v>8000000</v>
      </c>
      <c r="F28" s="20" t="s">
        <v>19</v>
      </c>
      <c r="G28" s="17">
        <v>-24296.017</v>
      </c>
      <c r="H28" s="17">
        <v>5310.332186503163</v>
      </c>
      <c r="I28" s="17">
        <v>0</v>
      </c>
      <c r="J28" s="19">
        <v>20</v>
      </c>
      <c r="K28" s="19">
        <v>2035</v>
      </c>
      <c r="L28" s="21">
        <v>24000</v>
      </c>
      <c r="M28" s="22" t="s">
        <v>16</v>
      </c>
      <c r="N28" s="23" t="s">
        <v>49</v>
      </c>
    </row>
    <row r="29" spans="1:14" s="18" customFormat="1" x14ac:dyDescent="0.35">
      <c r="B29" s="19"/>
      <c r="C29" s="19"/>
      <c r="D29" s="19"/>
      <c r="E29" s="20"/>
      <c r="F29" s="24"/>
      <c r="G29" s="17"/>
      <c r="H29" s="17"/>
      <c r="I29" s="17"/>
      <c r="J29" s="19"/>
      <c r="K29" s="19"/>
      <c r="L29" s="21"/>
      <c r="M29" s="22"/>
      <c r="N29" s="23"/>
    </row>
    <row r="30" spans="1:14" s="18" customFormat="1" x14ac:dyDescent="0.35">
      <c r="B30" s="19"/>
      <c r="C30" s="19"/>
      <c r="D30" s="19"/>
      <c r="E30" s="20"/>
      <c r="F30" s="24"/>
      <c r="G30" s="17"/>
      <c r="H30" s="17"/>
      <c r="I30" s="17"/>
      <c r="J30" s="19"/>
      <c r="K30" s="19"/>
      <c r="L30" s="21"/>
      <c r="M30" s="22"/>
      <c r="N30" s="23"/>
    </row>
    <row r="31" spans="1:14" x14ac:dyDescent="0.35">
      <c r="B31" s="8"/>
      <c r="C31" s="8" t="s">
        <v>20</v>
      </c>
      <c r="D31" s="8"/>
      <c r="E31" s="9"/>
      <c r="F31" s="14"/>
      <c r="G31" s="10"/>
      <c r="H31" s="10"/>
      <c r="I31" s="10"/>
      <c r="J31" s="8"/>
      <c r="K31" s="8"/>
      <c r="L31" s="11"/>
      <c r="M31" s="12"/>
      <c r="N31" s="13"/>
    </row>
    <row r="32" spans="1:14" x14ac:dyDescent="0.35">
      <c r="B32" s="8"/>
      <c r="C32" s="8" t="s">
        <v>20</v>
      </c>
      <c r="D32" s="8" t="s">
        <v>20</v>
      </c>
      <c r="E32" s="9"/>
      <c r="F32" s="14"/>
      <c r="G32" s="10"/>
      <c r="H32" s="10"/>
      <c r="I32" s="10"/>
      <c r="J32" s="8"/>
      <c r="K32" s="8"/>
      <c r="L32" s="11"/>
      <c r="M32" s="12"/>
      <c r="N32" s="13"/>
    </row>
    <row r="33" spans="2:14" x14ac:dyDescent="0.35">
      <c r="B33" s="8"/>
      <c r="C33" s="8"/>
      <c r="D33" s="8"/>
      <c r="E33" s="8"/>
      <c r="F33" s="8"/>
      <c r="G33" s="8"/>
      <c r="H33" s="8"/>
      <c r="I33" s="8"/>
      <c r="J33" s="8"/>
      <c r="K33" s="8"/>
      <c r="L33" s="15"/>
      <c r="M33" s="12"/>
      <c r="N33" s="16"/>
    </row>
  </sheetData>
  <sortState xmlns:xlrd2="http://schemas.microsoft.com/office/spreadsheetml/2017/richdata2" ref="A18:N28">
    <sortCondition ref="A18:A28"/>
  </sortState>
  <mergeCells count="1">
    <mergeCell ref="B4:G15"/>
  </mergeCells>
  <dataValidations count="2">
    <dataValidation type="list" allowBlank="1" showInputMessage="1" showErrorMessage="1" sqref="C20 C22 D18:D34 F18:F33" xr:uid="{7E8E427B-86F9-4CD6-B96B-55F00302E84B}">
      <formula1>#REF!</formula1>
    </dataValidation>
    <dataValidation type="list" allowBlank="1" showInputMessage="1" showErrorMessage="1" sqref="M18:M33" xr:uid="{78129805-63BA-43C4-90D2-AF6639A93932}">
      <formula1>#REF!</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6CEA7-99D9-44D8-9F4D-4079FB4153DE}">
  <dimension ref="D6:R28"/>
  <sheetViews>
    <sheetView tabSelected="1" topLeftCell="E6" workbookViewId="0">
      <selection activeCell="M18" sqref="M18"/>
    </sheetView>
  </sheetViews>
  <sheetFormatPr defaultRowHeight="14.5" x14ac:dyDescent="0.35"/>
  <cols>
    <col min="4" max="4" width="21.90625" bestFit="1" customWidth="1"/>
    <col min="5" max="5" width="39" bestFit="1" customWidth="1"/>
    <col min="6" max="6" width="40.453125" bestFit="1" customWidth="1"/>
    <col min="7" max="7" width="24.81640625" bestFit="1" customWidth="1"/>
    <col min="8" max="8" width="13.6328125" bestFit="1" customWidth="1"/>
    <col min="9" max="9" width="14.1796875" customWidth="1"/>
    <col min="10" max="10" width="12.54296875" bestFit="1" customWidth="1"/>
    <col min="11" max="11" width="16.36328125" customWidth="1"/>
    <col min="12" max="12" width="10.08984375" bestFit="1" customWidth="1"/>
    <col min="13" max="13" width="9.08984375" bestFit="1" customWidth="1"/>
    <col min="14" max="14" width="8.6328125" bestFit="1" customWidth="1"/>
    <col min="15" max="15" width="11.6328125" bestFit="1" customWidth="1"/>
    <col min="16" max="16" width="7.90625" bestFit="1" customWidth="1"/>
    <col min="17" max="17" width="14.453125" bestFit="1" customWidth="1"/>
    <col min="18" max="18" width="19.81640625" bestFit="1" customWidth="1"/>
  </cols>
  <sheetData>
    <row r="6" spans="4:18" ht="101.4" customHeight="1" x14ac:dyDescent="0.35">
      <c r="D6" s="4" t="s">
        <v>69</v>
      </c>
      <c r="E6" s="4" t="s">
        <v>92</v>
      </c>
      <c r="F6" s="5" t="s">
        <v>3</v>
      </c>
      <c r="G6" s="5" t="s">
        <v>4</v>
      </c>
      <c r="H6" s="5" t="s">
        <v>70</v>
      </c>
      <c r="I6" s="5" t="s">
        <v>6</v>
      </c>
      <c r="J6" s="5" t="s">
        <v>71</v>
      </c>
      <c r="K6" s="5" t="s">
        <v>8</v>
      </c>
      <c r="L6" s="5" t="s">
        <v>72</v>
      </c>
      <c r="M6" s="5" t="s">
        <v>10</v>
      </c>
      <c r="N6" s="5" t="s">
        <v>11</v>
      </c>
      <c r="O6" s="5" t="s">
        <v>73</v>
      </c>
      <c r="P6" s="6" t="s">
        <v>13</v>
      </c>
      <c r="Q6" s="7" t="s">
        <v>14</v>
      </c>
      <c r="R6" s="6" t="s">
        <v>74</v>
      </c>
    </row>
    <row r="7" spans="4:18" x14ac:dyDescent="0.35">
      <c r="D7" s="27"/>
      <c r="E7" s="19" t="s">
        <v>75</v>
      </c>
      <c r="F7" s="8" t="s">
        <v>76</v>
      </c>
      <c r="G7" s="8" t="s">
        <v>17</v>
      </c>
      <c r="H7" s="9">
        <f>J15*0.05</f>
        <v>104167.65000000001</v>
      </c>
      <c r="I7" s="14" t="s">
        <v>19</v>
      </c>
      <c r="J7" s="10">
        <v>-187143.84</v>
      </c>
      <c r="K7" s="10">
        <v>0</v>
      </c>
      <c r="L7" s="10">
        <v>0</v>
      </c>
      <c r="M7" s="8">
        <v>10</v>
      </c>
      <c r="N7" s="8">
        <v>2025</v>
      </c>
      <c r="O7" s="11">
        <v>0</v>
      </c>
      <c r="P7" s="12" t="s">
        <v>16</v>
      </c>
      <c r="Q7" s="13" t="s">
        <v>32</v>
      </c>
      <c r="R7" s="13" t="s">
        <v>77</v>
      </c>
    </row>
    <row r="8" spans="4:18" x14ac:dyDescent="0.35">
      <c r="D8" s="27"/>
      <c r="E8" s="50" t="s">
        <v>80</v>
      </c>
      <c r="F8" s="8" t="s">
        <v>78</v>
      </c>
      <c r="G8" s="8" t="s">
        <v>17</v>
      </c>
      <c r="H8" s="9">
        <v>-160000</v>
      </c>
      <c r="I8" s="14" t="s">
        <v>19</v>
      </c>
      <c r="J8" s="10">
        <v>-20024.744146549401</v>
      </c>
      <c r="K8" s="10">
        <v>0</v>
      </c>
      <c r="L8" s="10">
        <v>-26.124573110959084</v>
      </c>
      <c r="M8" s="8">
        <v>30</v>
      </c>
      <c r="N8" s="8">
        <v>2026</v>
      </c>
      <c r="O8" s="11">
        <v>0</v>
      </c>
      <c r="P8" s="12" t="s">
        <v>16</v>
      </c>
      <c r="Q8" s="13" t="s">
        <v>21</v>
      </c>
      <c r="R8" s="13" t="s">
        <v>77</v>
      </c>
    </row>
    <row r="9" spans="4:18" x14ac:dyDescent="0.35">
      <c r="D9" s="48"/>
      <c r="E9" s="52" t="s">
        <v>95</v>
      </c>
      <c r="F9" s="49" t="s">
        <v>93</v>
      </c>
      <c r="G9" s="19" t="s">
        <v>18</v>
      </c>
      <c r="H9" s="9">
        <v>120000</v>
      </c>
      <c r="I9" s="14" t="s">
        <v>19</v>
      </c>
      <c r="J9" s="10"/>
      <c r="K9" s="10"/>
      <c r="L9" s="10"/>
      <c r="M9" s="8"/>
      <c r="N9" s="8"/>
      <c r="O9" s="11"/>
      <c r="P9" s="12"/>
      <c r="Q9" s="13"/>
      <c r="R9" s="13"/>
    </row>
    <row r="10" spans="4:18" x14ac:dyDescent="0.35">
      <c r="D10" s="48"/>
      <c r="E10" s="52" t="s">
        <v>96</v>
      </c>
      <c r="F10" s="49" t="s">
        <v>94</v>
      </c>
      <c r="G10" s="8" t="s">
        <v>17</v>
      </c>
      <c r="H10" s="9">
        <v>120000</v>
      </c>
      <c r="I10" s="9" t="s">
        <v>15</v>
      </c>
      <c r="J10" s="10"/>
      <c r="K10" s="10"/>
      <c r="L10" s="10"/>
      <c r="M10" s="8"/>
      <c r="N10" s="8"/>
      <c r="O10" s="11"/>
      <c r="P10" s="12"/>
      <c r="Q10" s="13"/>
      <c r="R10" s="13"/>
    </row>
    <row r="11" spans="4:18" x14ac:dyDescent="0.35">
      <c r="D11" s="48"/>
      <c r="E11" s="52" t="s">
        <v>97</v>
      </c>
      <c r="F11" s="47" t="s">
        <v>89</v>
      </c>
      <c r="G11" s="47" t="s">
        <v>35</v>
      </c>
      <c r="H11" s="9">
        <v>60000</v>
      </c>
      <c r="I11" s="9" t="s">
        <v>15</v>
      </c>
      <c r="J11" s="10"/>
      <c r="K11" s="10"/>
      <c r="L11" s="10"/>
      <c r="M11" s="8"/>
      <c r="N11" s="8"/>
      <c r="O11" s="11"/>
      <c r="P11" s="12"/>
      <c r="Q11" s="13"/>
      <c r="R11" s="13"/>
    </row>
    <row r="12" spans="4:18" x14ac:dyDescent="0.35">
      <c r="D12" s="27"/>
      <c r="E12" s="51" t="s">
        <v>98</v>
      </c>
      <c r="F12" s="8" t="s">
        <v>82</v>
      </c>
      <c r="G12" s="8" t="s">
        <v>79</v>
      </c>
      <c r="H12" s="9">
        <f>671*2000</f>
        <v>1342000</v>
      </c>
      <c r="I12" s="9" t="s">
        <v>15</v>
      </c>
      <c r="J12" s="10">
        <v>-78857.142857142899</v>
      </c>
      <c r="K12" s="10"/>
      <c r="L12" s="10">
        <v>0</v>
      </c>
      <c r="M12" s="8">
        <v>20</v>
      </c>
      <c r="N12" s="8">
        <v>2026</v>
      </c>
      <c r="O12" s="11">
        <v>1560</v>
      </c>
      <c r="P12" s="12" t="s">
        <v>16</v>
      </c>
      <c r="Q12" s="13" t="s">
        <v>21</v>
      </c>
      <c r="R12" s="13" t="s">
        <v>77</v>
      </c>
    </row>
    <row r="13" spans="4:18" x14ac:dyDescent="0.35">
      <c r="E13" s="46"/>
      <c r="F13" s="47"/>
      <c r="G13" s="47"/>
    </row>
    <row r="14" spans="4:18" x14ac:dyDescent="0.35">
      <c r="E14" s="46"/>
      <c r="J14" t="s">
        <v>100</v>
      </c>
      <c r="M14" t="s">
        <v>99</v>
      </c>
    </row>
    <row r="15" spans="4:18" x14ac:dyDescent="0.35">
      <c r="D15">
        <v>290287</v>
      </c>
      <c r="E15" s="46"/>
      <c r="I15" s="53" t="s">
        <v>80</v>
      </c>
      <c r="J15" s="28">
        <v>2083353</v>
      </c>
      <c r="K15" s="54">
        <v>5.0000000000000001E-3</v>
      </c>
      <c r="L15" s="29">
        <f>K15*J15</f>
        <v>10416.764999999999</v>
      </c>
      <c r="M15" s="29">
        <f>J26</f>
        <v>1194.56</v>
      </c>
    </row>
    <row r="16" spans="4:18" x14ac:dyDescent="0.35">
      <c r="I16" s="53" t="s">
        <v>90</v>
      </c>
      <c r="J16" s="29">
        <f>J15-L15</f>
        <v>2072936.2350000001</v>
      </c>
      <c r="K16" s="54">
        <v>0.01</v>
      </c>
      <c r="L16" s="29">
        <f>K16*J16</f>
        <v>20729.362350000003</v>
      </c>
    </row>
    <row r="17" spans="7:12" x14ac:dyDescent="0.35">
      <c r="I17" s="53" t="s">
        <v>91</v>
      </c>
      <c r="J17" s="29">
        <f>J16-L16</f>
        <v>2052206.87265</v>
      </c>
      <c r="K17" s="54">
        <v>0.03</v>
      </c>
      <c r="L17" s="29">
        <f>K17*J17</f>
        <v>61566.206179499997</v>
      </c>
    </row>
    <row r="18" spans="7:12" x14ac:dyDescent="0.35">
      <c r="I18" s="53" t="s">
        <v>88</v>
      </c>
      <c r="K18" s="54"/>
    </row>
    <row r="19" spans="7:12" x14ac:dyDescent="0.35">
      <c r="I19" s="53" t="s">
        <v>81</v>
      </c>
      <c r="K19" s="54"/>
    </row>
    <row r="25" spans="7:12" ht="93" x14ac:dyDescent="0.35">
      <c r="G25" s="39" t="s">
        <v>83</v>
      </c>
      <c r="H25" s="40" t="s">
        <v>84</v>
      </c>
      <c r="I25" s="41" t="s">
        <v>85</v>
      </c>
      <c r="J25" s="40" t="s">
        <v>86</v>
      </c>
      <c r="K25" s="39" t="s">
        <v>87</v>
      </c>
    </row>
    <row r="26" spans="7:12" x14ac:dyDescent="0.35">
      <c r="G26" s="42">
        <v>290287</v>
      </c>
      <c r="H26" s="43">
        <v>2083353.19</v>
      </c>
      <c r="I26" s="44">
        <v>7108696.1602863092</v>
      </c>
      <c r="J26" s="42">
        <v>1194.56</v>
      </c>
      <c r="K26" s="45">
        <v>1194560</v>
      </c>
    </row>
    <row r="28" spans="7:12" x14ac:dyDescent="0.35">
      <c r="J28">
        <f>K26/J26</f>
        <v>1000</v>
      </c>
    </row>
  </sheetData>
  <dataValidations count="4">
    <dataValidation type="list" allowBlank="1" showInputMessage="1" showErrorMessage="1" sqref="G12 G7:G8 G10" xr:uid="{B21373D8-EBAF-49BF-9AA8-6D424D712AB4}">
      <formula1>$Q$12:$Q$12</formula1>
    </dataValidation>
    <dataValidation type="list" allowBlank="1" showInputMessage="1" showErrorMessage="1" sqref="P7:P12" xr:uid="{5C97F3CF-8482-4D12-9A81-9B5F62D5F47B}">
      <formula1>$Q$14:$Q$15</formula1>
    </dataValidation>
    <dataValidation type="list" allowBlank="1" showInputMessage="1" showErrorMessage="1" sqref="I7:I12" xr:uid="{DC1C58D5-0673-45CE-8DDB-F0E7F8D2F2EA}">
      <formula1>#REF!</formula1>
    </dataValidation>
    <dataValidation type="list" allowBlank="1" showInputMessage="1" showErrorMessage="1" sqref="G9" xr:uid="{34503105-389E-4D11-8C5F-D0876F415743}">
      <formula1>#REF!</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8B663-64CF-47AC-933A-F989826A4EE7}">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F36C8-C005-4995-87D0-4254039CDD7A}">
  <dimension ref="A1"/>
  <sheetViews>
    <sheetView workbookViewId="0"/>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670E9-1AB7-475B-A49E-BBC06B465E1E}">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160 Spear </vt:lpstr>
      <vt:lpstr>333 Bush</vt:lpstr>
      <vt:lpstr>Maple Plaza</vt:lpstr>
      <vt:lpstr>Aboretum</vt:lpstr>
      <vt:lpstr>Brickyard</vt:lpstr>
      <vt:lpstr>Collective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2024-11-24T00:51:16Z</dcterms:modified>
</cp:coreProperties>
</file>