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 Romero\Desktop\tesis\"/>
    </mc:Choice>
  </mc:AlternateContent>
  <xr:revisionPtr revIDLastSave="0" documentId="13_ncr:1_{AC4D0DBD-5F04-43EB-B37A-BE189B096CD4}" xr6:coauthVersionLast="47" xr6:coauthVersionMax="47" xr10:uidLastSave="{00000000-0000-0000-0000-000000000000}"/>
  <bookViews>
    <workbookView xWindow="-108" yWindow="-108" windowWidth="23256" windowHeight="12456" xr2:uid="{B3B23E53-047A-4C98-96A3-41FCA7A59F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H18" i="1"/>
  <c r="H25" i="1"/>
  <c r="H24" i="1"/>
  <c r="I24" i="1"/>
  <c r="I23" i="1"/>
  <c r="I22" i="1"/>
  <c r="I21" i="1"/>
  <c r="I20" i="1"/>
  <c r="I17" i="1"/>
  <c r="I16" i="1"/>
  <c r="I15" i="1"/>
  <c r="I14" i="1"/>
  <c r="I13" i="1"/>
  <c r="I12" i="1"/>
  <c r="I11" i="1"/>
  <c r="I10" i="1"/>
  <c r="I9" i="1"/>
  <c r="I8" i="1"/>
  <c r="I7" i="1"/>
  <c r="H9" i="1"/>
  <c r="H8" i="1"/>
  <c r="H7" i="1"/>
  <c r="F7" i="1"/>
  <c r="D49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7" i="1"/>
  <c r="E22" i="1"/>
  <c r="D25" i="1"/>
  <c r="E21" i="1" s="1"/>
  <c r="D41" i="1"/>
  <c r="I25" i="1" l="1"/>
  <c r="I27" i="1" s="1"/>
  <c r="F25" i="1"/>
  <c r="E23" i="1"/>
  <c r="D27" i="1"/>
  <c r="D38" i="1"/>
  <c r="D46" i="1" s="1"/>
  <c r="E24" i="1"/>
  <c r="E14" i="1"/>
  <c r="E15" i="1"/>
  <c r="E8" i="1"/>
  <c r="E16" i="1"/>
  <c r="E17" i="1"/>
  <c r="E9" i="1"/>
  <c r="E10" i="1"/>
  <c r="E18" i="1"/>
  <c r="E11" i="1"/>
  <c r="E19" i="1"/>
  <c r="E12" i="1"/>
  <c r="E20" i="1"/>
  <c r="E13" i="1"/>
  <c r="E25" i="1" l="1"/>
  <c r="D45" i="1"/>
  <c r="D48" i="1" s="1"/>
  <c r="H16" i="1" l="1"/>
  <c r="H15" i="1"/>
  <c r="H23" i="1"/>
  <c r="H14" i="1"/>
  <c r="H22" i="1"/>
  <c r="H13" i="1"/>
  <c r="H21" i="1"/>
  <c r="H12" i="1"/>
  <c r="H11" i="1"/>
  <c r="H20" i="1"/>
  <c r="H10" i="1"/>
  <c r="H17" i="1"/>
  <c r="H19" i="1"/>
</calcChain>
</file>

<file path=xl/sharedStrings.xml><?xml version="1.0" encoding="utf-8"?>
<sst xmlns="http://schemas.openxmlformats.org/spreadsheetml/2006/main" count="39" uniqueCount="37">
  <si>
    <t>Grado</t>
  </si>
  <si>
    <t># de estudiantes</t>
  </si>
  <si>
    <t>Peso (%)</t>
  </si>
  <si>
    <t>Inicial 1</t>
  </si>
  <si>
    <t>Inicial 2</t>
  </si>
  <si>
    <t>UEIB. Oswaldo Guayasamín (Colta-Chimborazo</t>
  </si>
  <si>
    <t>N</t>
  </si>
  <si>
    <t>Z</t>
  </si>
  <si>
    <t>P</t>
  </si>
  <si>
    <t>Q</t>
  </si>
  <si>
    <t>e</t>
  </si>
  <si>
    <t>Tamaño de muestra</t>
  </si>
  <si>
    <t>Docentes</t>
  </si>
  <si>
    <t>numerador</t>
  </si>
  <si>
    <t>denominador</t>
  </si>
  <si>
    <t># de estudiantes por peso</t>
  </si>
  <si>
    <t>redondeo</t>
  </si>
  <si>
    <t>TOTAL ESTUDIANTES</t>
  </si>
  <si>
    <t xml:space="preserve">TOTAL </t>
  </si>
  <si>
    <t>TOTAL ESTUDIANTES POR MUESTRA</t>
  </si>
  <si>
    <t>CALCULO DE LA MUESTRA</t>
  </si>
  <si>
    <t>Personal Administrativo</t>
  </si>
  <si>
    <t xml:space="preserve">Segundo año de Educacion Básica </t>
  </si>
  <si>
    <t>Tercer año de Educacion Básica</t>
  </si>
  <si>
    <t>Cuarto año de Educacion Básica</t>
  </si>
  <si>
    <t>Quinto año de Educacion Básica</t>
  </si>
  <si>
    <t>Sexto año de Educacion Básica</t>
  </si>
  <si>
    <t>Septimo año de Educacion Básica</t>
  </si>
  <si>
    <t>Octavo año de Educacion Básica</t>
  </si>
  <si>
    <t>Noveno año de Educacion Básica</t>
  </si>
  <si>
    <t>Décimo año de Educacion Básica</t>
  </si>
  <si>
    <t>Primer año de Bachillerato</t>
  </si>
  <si>
    <t>Segundo año de Bachillerato</t>
  </si>
  <si>
    <t>Tercer  año de Bachillerato</t>
  </si>
  <si>
    <t xml:space="preserve">Primer año de Educacion Básica </t>
  </si>
  <si>
    <t>Alumnos de Básica Acelerado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</si>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</sst>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6" borderId="0" xfId="1" applyFont="1" applyFill="1"/>
    <xf numFmtId="2" fontId="0" fillId="6" borderId="0" xfId="1" applyNumberFormat="1" applyFont="1" applyFill="1"/>
    <xf numFmtId="0" fontId="0" fillId="7" borderId="0" xfId="0" applyFill="1" applyAlignment="1"/>
    <xf numFmtId="0" fontId="0" fillId="7" borderId="0" xfId="0" applyFill="1"/>
    <xf numFmtId="9" fontId="0" fillId="7" borderId="0" xfId="0" applyNumberFormat="1" applyFill="1"/>
    <xf numFmtId="9" fontId="0" fillId="7" borderId="0" xfId="0" applyNumberFormat="1" applyFill="1" applyAlignment="1">
      <alignment vertical="center"/>
    </xf>
    <xf numFmtId="2" fontId="0" fillId="7" borderId="0" xfId="0" applyNumberFormat="1" applyFill="1"/>
    <xf numFmtId="0" fontId="0" fillId="7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9" fontId="0" fillId="4" borderId="0" xfId="0" applyNumberFormat="1" applyFill="1" applyAlignment="1">
      <alignment horizontal="center" vertical="center"/>
    </xf>
    <xf numFmtId="0" fontId="0" fillId="6" borderId="0" xfId="1" applyNumberFormat="1" applyFont="1" applyFill="1"/>
    <xf numFmtId="2" fontId="0" fillId="4" borderId="0" xfId="0" applyNumberFormat="1" applyFill="1"/>
    <xf numFmtId="2" fontId="0" fillId="5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2A-E8E6-4376-A7CE-6A7CD0090BD0}">
  <dimension ref="B5:J49"/>
  <sheetViews>
    <sheetView tabSelected="1" topLeftCell="A4" zoomScale="85" zoomScaleNormal="85" workbookViewId="0">
      <selection activeCell="I19" sqref="I19"/>
    </sheetView>
  </sheetViews>
  <sheetFormatPr baseColWidth="10" defaultRowHeight="14.4" x14ac:dyDescent="0.3"/>
  <cols>
    <col min="2" max="2" width="20.44140625" customWidth="1"/>
    <col min="3" max="3" width="29.6640625" customWidth="1"/>
    <col min="4" max="4" width="21.77734375" customWidth="1"/>
    <col min="5" max="6" width="19.21875" customWidth="1"/>
    <col min="8" max="8" width="22.33203125" customWidth="1"/>
  </cols>
  <sheetData>
    <row r="5" spans="3:10" ht="14.4" customHeight="1" x14ac:dyDescent="0.3">
      <c r="C5" s="16" t="s">
        <v>5</v>
      </c>
      <c r="D5" s="16"/>
      <c r="E5" s="16"/>
      <c r="F5" s="16"/>
      <c r="G5" s="16"/>
      <c r="H5" s="16"/>
      <c r="I5" s="16"/>
    </row>
    <row r="6" spans="3:10" x14ac:dyDescent="0.3">
      <c r="C6" s="5" t="s">
        <v>0</v>
      </c>
      <c r="D6" s="3" t="s">
        <v>1</v>
      </c>
      <c r="E6" s="5" t="s">
        <v>2</v>
      </c>
      <c r="F6" s="5" t="s">
        <v>36</v>
      </c>
      <c r="G6" s="3" t="s">
        <v>2</v>
      </c>
      <c r="H6" s="5" t="s">
        <v>15</v>
      </c>
      <c r="I6" s="3" t="s">
        <v>16</v>
      </c>
    </row>
    <row r="7" spans="3:10" x14ac:dyDescent="0.3">
      <c r="C7" s="5" t="s">
        <v>3</v>
      </c>
      <c r="D7" s="3">
        <v>2</v>
      </c>
      <c r="E7" s="6">
        <f>D7/D25</f>
        <v>4.3478260869565218E-3</v>
      </c>
      <c r="F7" s="19">
        <f>(D7/$D$25)*100</f>
        <v>0.43478260869565216</v>
      </c>
      <c r="G7" s="18">
        <v>1</v>
      </c>
      <c r="H7" s="7">
        <f>(F7*$D$48)/100</f>
        <v>0.73515003061849338</v>
      </c>
      <c r="I7" s="20">
        <f>ROUND(H7,0)</f>
        <v>1</v>
      </c>
      <c r="J7" s="1"/>
    </row>
    <row r="8" spans="3:10" ht="15.6" customHeight="1" x14ac:dyDescent="0.3">
      <c r="C8" s="5" t="s">
        <v>4</v>
      </c>
      <c r="D8" s="3">
        <v>8</v>
      </c>
      <c r="E8" s="6">
        <f>D8/D25</f>
        <v>1.7391304347826087E-2</v>
      </c>
      <c r="F8" s="19">
        <f t="shared" ref="F8:F24" si="0">(D8/$D$25)*100</f>
        <v>1.7391304347826086</v>
      </c>
      <c r="G8" s="18"/>
      <c r="H8" s="7">
        <f>(F8*$D$48)/100</f>
        <v>2.9406001224739735</v>
      </c>
      <c r="I8" s="20">
        <f>ROUND(H8,0)</f>
        <v>3</v>
      </c>
      <c r="J8" s="1"/>
    </row>
    <row r="9" spans="3:10" x14ac:dyDescent="0.3">
      <c r="C9" s="5" t="s">
        <v>34</v>
      </c>
      <c r="D9" s="3">
        <v>6</v>
      </c>
      <c r="E9" s="6">
        <f>D9/D25</f>
        <v>1.3043478260869565E-2</v>
      </c>
      <c r="F9" s="19">
        <f t="shared" si="0"/>
        <v>1.3043478260869565</v>
      </c>
      <c r="G9" s="18"/>
      <c r="H9" s="7">
        <f>(F9*$D$48)/100</f>
        <v>2.2054500918554805</v>
      </c>
      <c r="I9" s="20">
        <f>ROUND(H9,0)</f>
        <v>2</v>
      </c>
      <c r="J9" s="1"/>
    </row>
    <row r="10" spans="3:10" x14ac:dyDescent="0.3">
      <c r="C10" s="5" t="s">
        <v>22</v>
      </c>
      <c r="D10" s="3">
        <v>10</v>
      </c>
      <c r="E10" s="6">
        <f>D10/D25</f>
        <v>2.1739130434782608E-2</v>
      </c>
      <c r="F10" s="19">
        <f t="shared" si="0"/>
        <v>2.1739130434782608</v>
      </c>
      <c r="G10" s="18"/>
      <c r="H10" s="7">
        <f>(F10*$D$48)/100</f>
        <v>3.6757501530924674</v>
      </c>
      <c r="I10" s="20">
        <f>ROUND(H10,0)</f>
        <v>4</v>
      </c>
      <c r="J10" s="1"/>
    </row>
    <row r="11" spans="3:10" x14ac:dyDescent="0.3">
      <c r="C11" s="5" t="s">
        <v>23</v>
      </c>
      <c r="D11" s="3">
        <v>5</v>
      </c>
      <c r="E11" s="6">
        <f>D11/D25</f>
        <v>1.0869565217391304E-2</v>
      </c>
      <c r="F11" s="19">
        <f t="shared" si="0"/>
        <v>1.0869565217391304</v>
      </c>
      <c r="G11" s="18"/>
      <c r="H11" s="7">
        <f>(F11*$D$48)/100</f>
        <v>1.8378750765462337</v>
      </c>
      <c r="I11" s="20">
        <f>ROUND(H11,0)</f>
        <v>2</v>
      </c>
      <c r="J11" s="1"/>
    </row>
    <row r="12" spans="3:10" x14ac:dyDescent="0.3">
      <c r="C12" s="5" t="s">
        <v>24</v>
      </c>
      <c r="D12" s="3">
        <v>11</v>
      </c>
      <c r="E12" s="6">
        <f>D12/D25</f>
        <v>2.391304347826087E-2</v>
      </c>
      <c r="F12" s="19">
        <f t="shared" si="0"/>
        <v>2.3913043478260869</v>
      </c>
      <c r="G12" s="18"/>
      <c r="H12" s="7">
        <f>(F12*$D$48)/100</f>
        <v>4.0433251684017142</v>
      </c>
      <c r="I12" s="20">
        <f>ROUND(H12,0)</f>
        <v>4</v>
      </c>
      <c r="J12" s="1"/>
    </row>
    <row r="13" spans="3:10" x14ac:dyDescent="0.3">
      <c r="C13" s="5" t="s">
        <v>25</v>
      </c>
      <c r="D13" s="3">
        <v>4</v>
      </c>
      <c r="E13" s="6">
        <f>D13/D25</f>
        <v>8.6956521739130436E-3</v>
      </c>
      <c r="F13" s="19">
        <f t="shared" si="0"/>
        <v>0.86956521739130432</v>
      </c>
      <c r="G13" s="18"/>
      <c r="H13" s="7">
        <f>(F13*$D$48)/100</f>
        <v>1.4703000612369868</v>
      </c>
      <c r="I13" s="20">
        <f>ROUND(H13,0)</f>
        <v>1</v>
      </c>
      <c r="J13" s="1"/>
    </row>
    <row r="14" spans="3:10" x14ac:dyDescent="0.3">
      <c r="C14" s="5" t="s">
        <v>26</v>
      </c>
      <c r="D14" s="3">
        <v>5</v>
      </c>
      <c r="E14" s="6">
        <f>D14/D25</f>
        <v>1.0869565217391304E-2</v>
      </c>
      <c r="F14" s="19">
        <f t="shared" si="0"/>
        <v>1.0869565217391304</v>
      </c>
      <c r="G14" s="18"/>
      <c r="H14" s="7">
        <f>(F14*$D$48)/100</f>
        <v>1.8378750765462337</v>
      </c>
      <c r="I14" s="20">
        <f>ROUND(H14,0)</f>
        <v>2</v>
      </c>
      <c r="J14" s="1"/>
    </row>
    <row r="15" spans="3:10" x14ac:dyDescent="0.3">
      <c r="C15" s="5" t="s">
        <v>27</v>
      </c>
      <c r="D15" s="3">
        <v>9</v>
      </c>
      <c r="E15" s="6">
        <f>D15/D25</f>
        <v>1.9565217391304349E-2</v>
      </c>
      <c r="F15" s="19">
        <f t="shared" si="0"/>
        <v>1.956521739130435</v>
      </c>
      <c r="G15" s="18"/>
      <c r="H15" s="7">
        <f>(F15*$D$48)/100</f>
        <v>3.3081751377832211</v>
      </c>
      <c r="I15" s="20">
        <f>ROUND(H15,0)</f>
        <v>3</v>
      </c>
      <c r="J15" s="1"/>
    </row>
    <row r="16" spans="3:10" x14ac:dyDescent="0.3">
      <c r="C16" s="5" t="s">
        <v>28</v>
      </c>
      <c r="D16" s="3">
        <v>22</v>
      </c>
      <c r="E16" s="6">
        <f>D16/D25</f>
        <v>4.7826086956521741E-2</v>
      </c>
      <c r="F16" s="19">
        <f t="shared" si="0"/>
        <v>4.7826086956521738</v>
      </c>
      <c r="G16" s="18"/>
      <c r="H16" s="7">
        <f>(F16*$D$48)/100</f>
        <v>8.0866503368034284</v>
      </c>
      <c r="I16" s="20">
        <f>ROUND(H16,0)</f>
        <v>8</v>
      </c>
      <c r="J16" s="1"/>
    </row>
    <row r="17" spans="2:10" x14ac:dyDescent="0.3">
      <c r="C17" s="5" t="s">
        <v>29</v>
      </c>
      <c r="D17" s="3">
        <v>28</v>
      </c>
      <c r="E17" s="6">
        <f>D17/D25</f>
        <v>6.0869565217391307E-2</v>
      </c>
      <c r="F17" s="19">
        <f t="shared" si="0"/>
        <v>6.0869565217391308</v>
      </c>
      <c r="G17" s="18"/>
      <c r="H17" s="7">
        <f>(F17*$D$48)/100</f>
        <v>10.292100428658909</v>
      </c>
      <c r="I17" s="20">
        <f>ROUND(H17,0)</f>
        <v>10</v>
      </c>
      <c r="J17" s="1"/>
    </row>
    <row r="18" spans="2:10" x14ac:dyDescent="0.3">
      <c r="C18" s="5" t="s">
        <v>30</v>
      </c>
      <c r="D18" s="3">
        <v>34</v>
      </c>
      <c r="E18" s="6">
        <f>D18/D25</f>
        <v>7.3913043478260873E-2</v>
      </c>
      <c r="F18" s="19">
        <f t="shared" si="0"/>
        <v>7.3913043478260869</v>
      </c>
      <c r="G18" s="18"/>
      <c r="H18" s="7">
        <f>(F18*$D$48)/100</f>
        <v>12.497550520514389</v>
      </c>
      <c r="I18" s="20">
        <f>ROUNDUP(H18,0)</f>
        <v>13</v>
      </c>
      <c r="J18" s="1"/>
    </row>
    <row r="19" spans="2:10" x14ac:dyDescent="0.3">
      <c r="C19" s="5" t="s">
        <v>31</v>
      </c>
      <c r="D19" s="3">
        <v>36</v>
      </c>
      <c r="E19" s="6">
        <f>D19/D25</f>
        <v>7.8260869565217397E-2</v>
      </c>
      <c r="F19" s="19">
        <f t="shared" si="0"/>
        <v>7.8260869565217401</v>
      </c>
      <c r="G19" s="18"/>
      <c r="H19" s="7">
        <f t="shared" ref="H8:H24" si="1">(F19*$D$48)/100</f>
        <v>13.232700551132885</v>
      </c>
      <c r="I19" s="20">
        <f>ROUND(H19,0)</f>
        <v>13</v>
      </c>
      <c r="J19" s="1"/>
    </row>
    <row r="20" spans="2:10" x14ac:dyDescent="0.3">
      <c r="C20" s="5" t="s">
        <v>32</v>
      </c>
      <c r="D20" s="3">
        <v>43</v>
      </c>
      <c r="E20" s="6">
        <f>D20/D25</f>
        <v>9.3478260869565219E-2</v>
      </c>
      <c r="F20" s="19">
        <f t="shared" si="0"/>
        <v>9.3478260869565215</v>
      </c>
      <c r="G20" s="18"/>
      <c r="H20" s="7">
        <f>(F20*$D$48)/100</f>
        <v>15.805725658297611</v>
      </c>
      <c r="I20" s="20">
        <f>ROUND(H20,0)</f>
        <v>16</v>
      </c>
      <c r="J20" s="1"/>
    </row>
    <row r="21" spans="2:10" x14ac:dyDescent="0.3">
      <c r="C21" s="5" t="s">
        <v>33</v>
      </c>
      <c r="D21" s="3">
        <v>37</v>
      </c>
      <c r="E21" s="6">
        <f>D21/D25</f>
        <v>8.0434782608695646E-2</v>
      </c>
      <c r="F21" s="19">
        <f t="shared" si="0"/>
        <v>8.0434782608695645</v>
      </c>
      <c r="G21" s="18"/>
      <c r="H21" s="7">
        <f>(F21*$D$48)/100</f>
        <v>13.600275566442129</v>
      </c>
      <c r="I21" s="20">
        <f>ROUND(H21,0)</f>
        <v>14</v>
      </c>
      <c r="J21" s="1"/>
    </row>
    <row r="22" spans="2:10" x14ac:dyDescent="0.3">
      <c r="C22" s="5" t="s">
        <v>35</v>
      </c>
      <c r="D22" s="3">
        <v>178</v>
      </c>
      <c r="E22" s="6">
        <f>D22/D25</f>
        <v>0.38695652173913042</v>
      </c>
      <c r="F22" s="19">
        <f t="shared" si="0"/>
        <v>38.695652173913039</v>
      </c>
      <c r="G22" s="18"/>
      <c r="H22" s="7">
        <f>(F22*$D$48)/100</f>
        <v>65.428352725045912</v>
      </c>
      <c r="I22" s="20">
        <f>ROUND(H22,0)</f>
        <v>65</v>
      </c>
      <c r="J22" s="1"/>
    </row>
    <row r="23" spans="2:10" x14ac:dyDescent="0.3">
      <c r="C23" s="5" t="s">
        <v>21</v>
      </c>
      <c r="D23" s="3">
        <v>2</v>
      </c>
      <c r="E23" s="6">
        <f>D23/D25</f>
        <v>4.3478260869565218E-3</v>
      </c>
      <c r="F23" s="19">
        <f t="shared" si="0"/>
        <v>0.43478260869565216</v>
      </c>
      <c r="G23" s="18"/>
      <c r="H23" s="7">
        <f>(F23*$D$48)/100</f>
        <v>0.73515003061849338</v>
      </c>
      <c r="I23" s="20">
        <f>ROUND(H23,0)</f>
        <v>1</v>
      </c>
      <c r="J23" s="1"/>
    </row>
    <row r="24" spans="2:10" x14ac:dyDescent="0.3">
      <c r="B24" s="1"/>
      <c r="C24" s="5" t="s">
        <v>12</v>
      </c>
      <c r="D24" s="3">
        <v>20</v>
      </c>
      <c r="E24" s="6">
        <f>D24/D25</f>
        <v>4.3478260869565216E-2</v>
      </c>
      <c r="F24" s="19">
        <f t="shared" si="0"/>
        <v>4.3478260869565215</v>
      </c>
      <c r="G24" s="18"/>
      <c r="H24" s="7">
        <f>(F24*$D$48)/100</f>
        <v>7.3515003061849349</v>
      </c>
      <c r="I24" s="20">
        <f>ROUND(H24,0)</f>
        <v>7</v>
      </c>
      <c r="J24" s="1"/>
    </row>
    <row r="25" spans="2:10" x14ac:dyDescent="0.3">
      <c r="C25" s="8" t="s">
        <v>18</v>
      </c>
      <c r="D25" s="9">
        <f>SUM(D7:D24)</f>
        <v>460</v>
      </c>
      <c r="E25" s="10">
        <f>SUM(E7:E24)</f>
        <v>1</v>
      </c>
      <c r="F25" s="13">
        <f>SUM(F7:F24)</f>
        <v>100</v>
      </c>
      <c r="G25" s="11"/>
      <c r="H25" s="12">
        <f>SUM(H7:H24)</f>
        <v>169.08450704225345</v>
      </c>
      <c r="I25" s="12">
        <f>SUM(I7:I24)</f>
        <v>169</v>
      </c>
    </row>
    <row r="27" spans="2:10" x14ac:dyDescent="0.3">
      <c r="C27" s="2" t="s">
        <v>17</v>
      </c>
      <c r="D27" s="4">
        <f>D25</f>
        <v>460</v>
      </c>
      <c r="E27" s="15" t="s">
        <v>19</v>
      </c>
      <c r="F27" s="15"/>
      <c r="G27" s="15"/>
      <c r="H27" s="15"/>
      <c r="I27" s="21">
        <f>I25</f>
        <v>169</v>
      </c>
    </row>
    <row r="37" spans="3:4" x14ac:dyDescent="0.3">
      <c r="C37" s="17" t="s">
        <v>20</v>
      </c>
      <c r="D37" s="17"/>
    </row>
    <row r="38" spans="3:4" x14ac:dyDescent="0.3">
      <c r="C38" s="3" t="s">
        <v>6</v>
      </c>
      <c r="D38" s="3">
        <f>D25</f>
        <v>460</v>
      </c>
    </row>
    <row r="39" spans="3:4" x14ac:dyDescent="0.3">
      <c r="C39" s="3" t="s">
        <v>7</v>
      </c>
      <c r="D39" s="3">
        <v>1.96</v>
      </c>
    </row>
    <row r="40" spans="3:4" x14ac:dyDescent="0.3">
      <c r="C40" s="3" t="s">
        <v>8</v>
      </c>
      <c r="D40" s="3">
        <v>0.5</v>
      </c>
    </row>
    <row r="41" spans="3:4" x14ac:dyDescent="0.3">
      <c r="C41" s="3" t="s">
        <v>9</v>
      </c>
      <c r="D41" s="3">
        <f>1-D40</f>
        <v>0.5</v>
      </c>
    </row>
    <row r="42" spans="3:4" x14ac:dyDescent="0.3">
      <c r="C42" s="3" t="s">
        <v>10</v>
      </c>
      <c r="D42" s="3">
        <v>0.06</v>
      </c>
    </row>
    <row r="45" spans="3:4" x14ac:dyDescent="0.3">
      <c r="C45" s="9" t="s">
        <v>13</v>
      </c>
      <c r="D45" s="9">
        <f>D38*(D39*D39)*D40*D41</f>
        <v>441.78399999999999</v>
      </c>
    </row>
    <row r="46" spans="3:4" x14ac:dyDescent="0.3">
      <c r="C46" s="9" t="s">
        <v>14</v>
      </c>
      <c r="D46" s="9">
        <f>(D42*D42)*(D38-1)+(D39*D39)*D40*D41</f>
        <v>2.6128</v>
      </c>
    </row>
    <row r="48" spans="3:4" x14ac:dyDescent="0.3">
      <c r="C48" s="14" t="s">
        <v>11</v>
      </c>
      <c r="D48" s="14">
        <f>D45/D46</f>
        <v>169.08450704225351</v>
      </c>
    </row>
    <row r="49" spans="3:4" x14ac:dyDescent="0.3">
      <c r="C49" s="14" t="s">
        <v>11</v>
      </c>
      <c r="D49" s="14" t="e">
        <f>D46/D47</f>
        <v>#DIV/0!</v>
      </c>
    </row>
  </sheetData>
  <mergeCells count="4">
    <mergeCell ref="E27:H27"/>
    <mergeCell ref="C5:I5"/>
    <mergeCell ref="C37:D37"/>
    <mergeCell ref="G7:G2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Romero</dc:creator>
  <cp:lastModifiedBy>Paul Romero</cp:lastModifiedBy>
  <dcterms:created xsi:type="dcterms:W3CDTF">2022-01-08T16:28:21Z</dcterms:created>
  <dcterms:modified xsi:type="dcterms:W3CDTF">2022-01-24T20:35:00Z</dcterms:modified>
</cp:coreProperties>
</file>