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n\Desktop\Real Estate\"/>
    </mc:Choice>
  </mc:AlternateContent>
  <xr:revisionPtr revIDLastSave="0" documentId="10_ncr:8100000_{410E43AE-E4D0-42F9-ABD2-40F55D6D3AF1}" xr6:coauthVersionLast="33" xr6:coauthVersionMax="33" xr10:uidLastSave="{00000000-0000-0000-0000-000000000000}"/>
  <bookViews>
    <workbookView xWindow="0" yWindow="0" windowWidth="14400" windowHeight="11700" activeTab="2" xr2:uid="{742B4A0B-DD35-4326-B253-78F4F91D47A8}"/>
  </bookViews>
  <sheets>
    <sheet name="Sheet1" sheetId="1" r:id="rId1"/>
    <sheet name="IL" sheetId="2" r:id="rId2"/>
    <sheet name="P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D4" i="2" l="1"/>
  <c r="D9" i="2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3" i="2"/>
  <c r="M28" i="2"/>
  <c r="M23" i="2"/>
  <c r="K14" i="2"/>
  <c r="K15" i="2" s="1"/>
  <c r="M15" i="2" s="1"/>
  <c r="M14" i="2"/>
  <c r="L15" i="2"/>
  <c r="L16" i="2" s="1"/>
  <c r="L17" i="2" s="1"/>
  <c r="L18" i="2" s="1"/>
  <c r="L19" i="2" s="1"/>
  <c r="L20" i="2" s="1"/>
  <c r="I15" i="2"/>
  <c r="I16" i="2" s="1"/>
  <c r="I17" i="2" s="1"/>
  <c r="I18" i="2" s="1"/>
  <c r="I19" i="2" s="1"/>
  <c r="I20" i="2" s="1"/>
  <c r="H14" i="2"/>
  <c r="J15" i="2"/>
  <c r="J16" i="2" s="1"/>
  <c r="J17" i="2" s="1"/>
  <c r="J18" i="2" s="1"/>
  <c r="J19" i="2" s="1"/>
  <c r="J20" i="2" s="1"/>
  <c r="G15" i="2"/>
  <c r="G16" i="2" s="1"/>
  <c r="G17" i="2" s="1"/>
  <c r="G18" i="2" s="1"/>
  <c r="G19" i="2" s="1"/>
  <c r="G20" i="2" s="1"/>
  <c r="H20" i="2" s="1"/>
  <c r="H22" i="2" s="1"/>
  <c r="H24" i="2" s="1"/>
  <c r="D6" i="2" l="1"/>
  <c r="D7" i="2" s="1"/>
  <c r="H15" i="2"/>
  <c r="H19" i="2"/>
  <c r="H16" i="2"/>
  <c r="K16" i="2"/>
  <c r="K17" i="2" s="1"/>
  <c r="K18" i="2" s="1"/>
  <c r="K19" i="2" s="1"/>
  <c r="K20" i="2" s="1"/>
  <c r="H17" i="2"/>
  <c r="H18" i="2"/>
  <c r="K36" i="1"/>
  <c r="K37" i="1"/>
  <c r="K38" i="1"/>
  <c r="K39" i="1"/>
  <c r="K40" i="1"/>
  <c r="K41" i="1"/>
  <c r="K42" i="1"/>
  <c r="K43" i="1"/>
  <c r="H3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" i="1"/>
  <c r="H16" i="1"/>
  <c r="M16" i="2" l="1"/>
  <c r="M17" i="2" s="1"/>
  <c r="M18" i="2" s="1"/>
  <c r="M19" i="2" s="1"/>
  <c r="M20" i="2" s="1"/>
  <c r="M22" i="2" s="1"/>
</calcChain>
</file>

<file path=xl/sharedStrings.xml><?xml version="1.0" encoding="utf-8"?>
<sst xmlns="http://schemas.openxmlformats.org/spreadsheetml/2006/main" count="123" uniqueCount="117">
  <si>
    <t>Address</t>
  </si>
  <si>
    <t>Rent Amount</t>
  </si>
  <si>
    <t>Owners Address</t>
  </si>
  <si>
    <t>Owners Name</t>
  </si>
  <si>
    <t>Last Sale Date</t>
  </si>
  <si>
    <t>Last Sale Price</t>
  </si>
  <si>
    <t>713 E Prospect Ave, Lake Bluff, IL 60044</t>
  </si>
  <si>
    <t>Purchased in last year?</t>
  </si>
  <si>
    <t>YES=IGNORE PROP</t>
  </si>
  <si>
    <t>119 Hemstead St, Lake Bluff, IL 60044</t>
  </si>
  <si>
    <t>1955 Shore Acres Dr, Lake Bluff, IL 60044</t>
  </si>
  <si>
    <t>29669 N Environ Cir, Lake Bluff, IL 60044</t>
  </si>
  <si>
    <t>3275 Stratford Ct UNIT 3B, Lake Bluff, IL 60044</t>
  </si>
  <si>
    <t>3333 Stratford Ct UNIT 3A, Lake Bluff, IL 60044</t>
  </si>
  <si>
    <t>12900 W Heiden Cir, Lake Bluff, IL 60044</t>
  </si>
  <si>
    <t>314 E Woodland Rd, Lake Bluff, IL 60044</t>
  </si>
  <si>
    <t>205 Rivers Dr, Lake Bluff, IL 60044</t>
  </si>
  <si>
    <t>1013 W North Ave, Lake Bluff, IL 60044</t>
  </si>
  <si>
    <t>Best Zip codes</t>
  </si>
  <si>
    <t xml:space="preserve"> – 460k</t>
  </si>
  <si>
    <t xml:space="preserve"> – 470k</t>
  </si>
  <si>
    <t>Median Price Point</t>
  </si>
  <si>
    <t>1112 Hillcrest Ave, Fox River Grove, IL 60021</t>
  </si>
  <si>
    <t>Apt 348 15 Parkway North Blvd, Deerfield, IL 60015</t>
  </si>
  <si>
    <t>23379 N Forest Ct, Deerfield, IL 60015</t>
  </si>
  <si>
    <t>900 Greenwood Ave, Deerfield, IL 60015</t>
  </si>
  <si>
    <t>405 Winston Ln, Deerfield, IL 60015</t>
  </si>
  <si>
    <t>324 Redwing Dr, Deerfield, IL 60015</t>
  </si>
  <si>
    <t>907 WAUKEGAN RD - 1900$ per unit - 2 units</t>
  </si>
  <si>
    <t>878 Swan Ln, Deerfield, IL 60015</t>
  </si>
  <si>
    <t>1530 Woodland Dr, Deerfield, IL 60015</t>
  </si>
  <si>
    <t>816 Appletree Ln, Deerfield, IL 60015</t>
  </si>
  <si>
    <t>1720 Clavinia Ave, Deerfield, IL 60015</t>
  </si>
  <si>
    <t>905 Warrington Rd, Deerfield, IL 60015</t>
  </si>
  <si>
    <t>430 Muirfield Ln, Riverwoods, IL 60015</t>
  </si>
  <si>
    <t>1755 Half Day Rd, Bannockburn, IL 60015</t>
  </si>
  <si>
    <t>575 Cypress Point Ct, Riverwoods, IL 60015</t>
  </si>
  <si>
    <t>340 Landis Ln, Deerfield, IL 60015</t>
  </si>
  <si>
    <t>1050 Oxford Rd, Deerfield, IL 60015</t>
  </si>
  <si>
    <t>1150 Blackthorn Ln, Deerfield, IL 60015</t>
  </si>
  <si>
    <t>1219 Blackthorn Ln, Deerfield, IL 60015</t>
  </si>
  <si>
    <t>330 Landis Ln, Deerfield, IL 60015</t>
  </si>
  <si>
    <t>1251 Kenton Rd, Deerfield, IL 60015</t>
  </si>
  <si>
    <t>Years Since Last Sale</t>
  </si>
  <si>
    <t>Parcel ID</t>
  </si>
  <si>
    <t xml:space="preserve"> – 497.5k</t>
  </si>
  <si>
    <t xml:space="preserve"> – 525k</t>
  </si>
  <si>
    <t>996 Enfield Dr, Northbrook, IL 60062</t>
  </si>
  <si>
    <t>223 Red Oak Rd, Northbrook, IL 60062</t>
  </si>
  <si>
    <t>1447 Shermer Rd, Northbrook, IL 60062</t>
  </si>
  <si>
    <t>212 Hickory Ct, Northbrook, IL 60062</t>
  </si>
  <si>
    <t>1280 Rosemary Ln, Northbrook, IL 60062</t>
  </si>
  <si>
    <t>04-03-401-021-0000</t>
  </si>
  <si>
    <t>Initial Offer</t>
  </si>
  <si>
    <t># of Offers</t>
  </si>
  <si>
    <t>Percentage Increase</t>
  </si>
  <si>
    <t>Asking</t>
  </si>
  <si>
    <t>Offer</t>
  </si>
  <si>
    <t>Days</t>
  </si>
  <si>
    <t>Days Between Offers</t>
  </si>
  <si>
    <t>Total Months</t>
  </si>
  <si>
    <t>Membership Costs</t>
  </si>
  <si>
    <t>Offerbot 1 Time Fee</t>
  </si>
  <si>
    <t>POF LETTER</t>
  </si>
  <si>
    <t>LLC TAX</t>
  </si>
  <si>
    <t>TOTAL</t>
  </si>
  <si>
    <t xml:space="preserve"> – 570k</t>
  </si>
  <si>
    <t xml:space="preserve"> – 480k</t>
  </si>
  <si>
    <t xml:space="preserve"> – 510k</t>
  </si>
  <si>
    <t xml:space="preserve"> – 475k</t>
  </si>
  <si>
    <t xml:space="preserve"> – 486,750</t>
  </si>
  <si>
    <t xml:space="preserve"> – 540k</t>
  </si>
  <si>
    <t xml:space="preserve"> – 535k</t>
  </si>
  <si>
    <t xml:space="preserve"> – 450k</t>
  </si>
  <si>
    <t xml:space="preserve"> – 520k</t>
  </si>
  <si>
    <t xml:space="preserve"> – 550k</t>
  </si>
  <si>
    <t xml:space="preserve"> – 562.5k</t>
  </si>
  <si>
    <t>Most POF</t>
  </si>
  <si>
    <t>Reg POF</t>
  </si>
  <si>
    <t>Difference</t>
  </si>
  <si>
    <t xml:space="preserve"> – 454,750</t>
  </si>
  <si>
    <t>Total Prop Guess</t>
  </si>
  <si>
    <t>Closing Ratio</t>
  </si>
  <si>
    <t>Estimated # of closes</t>
  </si>
  <si>
    <t>Avg Assignment</t>
  </si>
  <si>
    <t>Total Assignment over 3 months</t>
  </si>
  <si>
    <t>per month</t>
  </si>
  <si>
    <t>Nationweide</t>
  </si>
  <si>
    <t>Washington</t>
  </si>
  <si>
    <t>So-cal</t>
  </si>
  <si>
    <t>Michicagan</t>
  </si>
  <si>
    <t>Ohio</t>
  </si>
  <si>
    <t>NJ</t>
  </si>
  <si>
    <t>TX</t>
  </si>
  <si>
    <t>Virginia</t>
  </si>
  <si>
    <t>AZ</t>
  </si>
  <si>
    <t>GA</t>
  </si>
  <si>
    <t>PA</t>
  </si>
  <si>
    <t>NO YELLOW</t>
  </si>
  <si>
    <t>San Antonio----&gt;</t>
  </si>
  <si>
    <t>Houston------------&gt;</t>
  </si>
  <si>
    <t>Austin----&gt;</t>
  </si>
  <si>
    <t>Dallas---&gt;</t>
  </si>
  <si>
    <t>Corpus Cristi---&gt;</t>
  </si>
  <si>
    <t>Seattle</t>
  </si>
  <si>
    <t>Spokane</t>
  </si>
  <si>
    <t>CO</t>
  </si>
  <si>
    <t>Denver</t>
  </si>
  <si>
    <t>NC</t>
  </si>
  <si>
    <t>Charlotte</t>
  </si>
  <si>
    <t>NO-Go</t>
  </si>
  <si>
    <t>FL</t>
  </si>
  <si>
    <t>Good</t>
  </si>
  <si>
    <t>OK</t>
  </si>
  <si>
    <t>https://thinkrealty.com/texas-senate-rulings-wholesaling-assignments-double-closes/</t>
  </si>
  <si>
    <t>&lt;----Subject to these terms is OK</t>
  </si>
  <si>
    <t>https://kkoslawyers.com/legal-tips-for-wholesaling-real-estate/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</si>
</sst>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44" fontId="0" fillId="0" borderId="0" xfId="2" applyFont="1"/>
    <xf numFmtId="0" fontId="2" fillId="2" borderId="0" xfId="3"/>
    <xf numFmtId="0" fontId="0" fillId="0" borderId="0" xfId="0" applyAlignment="1">
      <alignment vertical="center"/>
    </xf>
    <xf numFmtId="0" fontId="0" fillId="0" borderId="1" xfId="0" applyBorder="1"/>
    <xf numFmtId="44" fontId="0" fillId="0" borderId="1" xfId="2" applyFont="1" applyBorder="1"/>
    <xf numFmtId="14" fontId="0" fillId="0" borderId="0" xfId="0" applyNumberFormat="1"/>
    <xf numFmtId="6" fontId="0" fillId="0" borderId="0" xfId="2" applyNumberFormat="1" applyFont="1"/>
    <xf numFmtId="14" fontId="0" fillId="0" borderId="1" xfId="0" applyNumberFormat="1" applyBorder="1"/>
    <xf numFmtId="6" fontId="0" fillId="0" borderId="1" xfId="2" applyNumberFormat="1" applyFont="1" applyBorder="1"/>
    <xf numFmtId="0" fontId="3" fillId="3" borderId="0" xfId="4"/>
    <xf numFmtId="44" fontId="3" fillId="3" borderId="0" xfId="4" applyNumberFormat="1"/>
    <xf numFmtId="14" fontId="3" fillId="3" borderId="0" xfId="4" applyNumberFormat="1"/>
    <xf numFmtId="6" fontId="3" fillId="3" borderId="0" xfId="4" applyNumberFormat="1"/>
    <xf numFmtId="44" fontId="2" fillId="2" borderId="0" xfId="3" applyNumberFormat="1"/>
    <xf numFmtId="14" fontId="2" fillId="2" borderId="0" xfId="3" applyNumberFormat="1"/>
    <xf numFmtId="6" fontId="2" fillId="2" borderId="0" xfId="3" applyNumberFormat="1"/>
    <xf numFmtId="43" fontId="3" fillId="3" borderId="0" xfId="1" applyFont="1" applyFill="1"/>
    <xf numFmtId="43" fontId="2" fillId="2" borderId="0" xfId="3" applyNumberFormat="1"/>
    <xf numFmtId="9" fontId="0" fillId="0" borderId="0" xfId="5" applyFont="1"/>
    <xf numFmtId="9" fontId="0" fillId="0" borderId="0" xfId="0" applyNumberFormat="1"/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4" borderId="0" xfId="0" applyFill="1"/>
    <xf numFmtId="0" fontId="0" fillId="4" borderId="0" xfId="0" applyFill="1" applyAlignment="1">
      <alignment horizontal="left"/>
    </xf>
    <xf numFmtId="44" fontId="0" fillId="4" borderId="1" xfId="2" applyFont="1" applyFill="1" applyBorder="1"/>
    <xf numFmtId="0" fontId="0" fillId="4" borderId="1" xfId="0" applyFill="1" applyBorder="1"/>
    <xf numFmtId="9" fontId="0" fillId="4" borderId="1" xfId="5" applyFont="1" applyFill="1" applyBorder="1"/>
    <xf numFmtId="0" fontId="0" fillId="4" borderId="1" xfId="0" applyFill="1" applyBorder="1" applyAlignment="1">
      <alignment horizontal="left"/>
    </xf>
    <xf numFmtId="10" fontId="0" fillId="4" borderId="1" xfId="5" applyNumberFormat="1" applyFont="1" applyFill="1" applyBorder="1"/>
    <xf numFmtId="3" fontId="0" fillId="0" borderId="0" xfId="0" applyNumberFormat="1"/>
    <xf numFmtId="0" fontId="0" fillId="5" borderId="0" xfId="0" applyFill="1" applyAlignment="1">
      <alignment vertical="center"/>
    </xf>
    <xf numFmtId="0" fontId="0" fillId="5" borderId="0" xfId="0" applyFill="1"/>
    <xf numFmtId="0" fontId="4" fillId="5" borderId="0" xfId="0" applyFont="1" applyFill="1"/>
    <xf numFmtId="0" fontId="5" fillId="0" borderId="0" xfId="6"/>
    <xf numFmtId="0" fontId="6" fillId="0" borderId="0" xfId="0" applyFont="1"/>
  </cellXfs>
  <cellStyles count="7">
    <cellStyle name="Bad" xfId="4" builtinId="27"/>
    <cellStyle name="Comma" xfId="1" builtinId="3"/>
    <cellStyle name="Currency" xfId="2" builtinId="4"/>
    <cellStyle name="Good" xfId="3" builtinId="26"/>
    <cellStyle name="Hyperlink" xfId="6" builtinId="8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hinkrealty.com/texas-senate-rulings-wholesaling-assignments-double-clo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3B54-CF69-477E-B746-B1402A10D021}">
  <dimension ref="A1:L43"/>
  <sheetViews>
    <sheetView topLeftCell="A19" workbookViewId="0">
      <selection activeCell="I48" sqref="I48"/>
    </sheetView>
  </sheetViews>
  <sheetFormatPr defaultRowHeight="14.5" x14ac:dyDescent="0.35"/>
  <cols>
    <col min="1" max="1" width="33.7265625" bestFit="1" customWidth="1"/>
    <col min="2" max="2" width="11.81640625" style="1" bestFit="1" customWidth="1"/>
    <col min="3" max="3" width="14.54296875" bestFit="1" customWidth="1"/>
    <col min="4" max="4" width="12.6328125" bestFit="1" customWidth="1"/>
    <col min="5" max="5" width="12.26953125" bestFit="1" customWidth="1"/>
    <col min="6" max="6" width="12.36328125" style="1" bestFit="1" customWidth="1"/>
    <col min="7" max="7" width="20" bestFit="1" customWidth="1"/>
    <col min="11" max="11" width="17.81640625" bestFit="1" customWidth="1"/>
    <col min="12" max="12" width="10.81640625" bestFit="1" customWidth="1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7</v>
      </c>
      <c r="K1" t="s">
        <v>43</v>
      </c>
      <c r="L1" t="s">
        <v>44</v>
      </c>
    </row>
    <row r="2" spans="1:12" x14ac:dyDescent="0.35">
      <c r="G2" t="s">
        <v>8</v>
      </c>
      <c r="H2" t="s">
        <v>19</v>
      </c>
      <c r="I2">
        <v>60044</v>
      </c>
    </row>
    <row r="3" spans="1:12" s="10" customFormat="1" x14ac:dyDescent="0.35">
      <c r="A3" s="10" t="s">
        <v>6</v>
      </c>
      <c r="B3" s="11">
        <v>3600</v>
      </c>
      <c r="E3" s="12">
        <v>38701</v>
      </c>
      <c r="F3" s="11">
        <v>730000</v>
      </c>
      <c r="K3" s="17">
        <f ca="1">(TODAY()-E3)/365</f>
        <v>12.468493150684932</v>
      </c>
    </row>
    <row r="4" spans="1:12" x14ac:dyDescent="0.35">
      <c r="A4" t="s">
        <v>9</v>
      </c>
      <c r="B4" s="1">
        <v>2300</v>
      </c>
      <c r="K4" s="17">
        <f t="shared" ref="K4:K43" ca="1" si="0">(TODAY()-E4)/365</f>
        <v>118.49863013698631</v>
      </c>
    </row>
    <row r="5" spans="1:12" s="10" customFormat="1" x14ac:dyDescent="0.35">
      <c r="A5" s="10" t="s">
        <v>10</v>
      </c>
      <c r="B5" s="11">
        <v>15000</v>
      </c>
      <c r="E5" s="12">
        <v>38037</v>
      </c>
      <c r="F5" s="13">
        <v>3000000</v>
      </c>
      <c r="K5" s="17">
        <f t="shared" ca="1" si="0"/>
        <v>14.287671232876713</v>
      </c>
    </row>
    <row r="6" spans="1:12" s="2" customFormat="1" x14ac:dyDescent="0.35">
      <c r="A6" s="2" t="s">
        <v>11</v>
      </c>
      <c r="B6" s="14">
        <v>2450</v>
      </c>
      <c r="E6" s="15">
        <v>38673</v>
      </c>
      <c r="F6" s="16">
        <v>455000</v>
      </c>
      <c r="K6" s="18">
        <f t="shared" ca="1" si="0"/>
        <v>12.545205479452054</v>
      </c>
      <c r="L6" s="2">
        <v>1218102004</v>
      </c>
    </row>
    <row r="7" spans="1:12" x14ac:dyDescent="0.35">
      <c r="A7" t="s">
        <v>12</v>
      </c>
      <c r="B7" s="1">
        <v>1900</v>
      </c>
      <c r="K7" s="17">
        <f t="shared" ca="1" si="0"/>
        <v>118.49863013698631</v>
      </c>
    </row>
    <row r="8" spans="1:12" x14ac:dyDescent="0.35">
      <c r="A8" t="s">
        <v>13</v>
      </c>
      <c r="B8" s="1">
        <v>2000</v>
      </c>
      <c r="K8" s="17">
        <f t="shared" ca="1" si="0"/>
        <v>118.49863013698631</v>
      </c>
    </row>
    <row r="9" spans="1:12" x14ac:dyDescent="0.35">
      <c r="A9" t="s">
        <v>14</v>
      </c>
      <c r="B9" s="1">
        <v>1700</v>
      </c>
      <c r="K9" s="17">
        <f t="shared" ca="1" si="0"/>
        <v>118.49863013698631</v>
      </c>
    </row>
    <row r="10" spans="1:12" s="10" customFormat="1" x14ac:dyDescent="0.35">
      <c r="A10" s="10" t="s">
        <v>15</v>
      </c>
      <c r="B10" s="11">
        <v>4900</v>
      </c>
      <c r="E10" s="12">
        <v>39177</v>
      </c>
      <c r="F10" s="13">
        <v>1295000</v>
      </c>
      <c r="K10" s="17">
        <f t="shared" ca="1" si="0"/>
        <v>11.164383561643836</v>
      </c>
    </row>
    <row r="11" spans="1:12" x14ac:dyDescent="0.35">
      <c r="A11" t="s">
        <v>16</v>
      </c>
      <c r="B11" s="1">
        <v>2800</v>
      </c>
      <c r="E11" s="6">
        <v>42507</v>
      </c>
      <c r="F11" s="7">
        <v>3000</v>
      </c>
      <c r="K11" s="17">
        <f t="shared" ca="1" si="0"/>
        <v>2.0410958904109591</v>
      </c>
    </row>
    <row r="12" spans="1:12" x14ac:dyDescent="0.35">
      <c r="A12" s="4" t="s">
        <v>17</v>
      </c>
      <c r="B12" s="5">
        <v>2250</v>
      </c>
      <c r="C12" s="4"/>
      <c r="D12" s="4"/>
      <c r="E12" s="4"/>
      <c r="F12" s="5"/>
      <c r="G12" s="4"/>
      <c r="H12" s="4"/>
      <c r="K12" s="17">
        <f t="shared" ca="1" si="0"/>
        <v>118.49863013698631</v>
      </c>
    </row>
    <row r="13" spans="1:12" x14ac:dyDescent="0.35">
      <c r="K13" s="17">
        <f t="shared" ca="1" si="0"/>
        <v>118.49863013698631</v>
      </c>
    </row>
    <row r="14" spans="1:12" x14ac:dyDescent="0.35">
      <c r="A14" s="4" t="s">
        <v>22</v>
      </c>
      <c r="B14" s="5">
        <v>1925</v>
      </c>
      <c r="C14" s="4"/>
      <c r="D14" s="4"/>
      <c r="E14" s="8">
        <v>38590</v>
      </c>
      <c r="F14" s="9">
        <v>187300</v>
      </c>
      <c r="G14" s="4"/>
      <c r="H14" s="4" t="s">
        <v>20</v>
      </c>
      <c r="K14" s="17">
        <f t="shared" ca="1" si="0"/>
        <v>12.772602739726027</v>
      </c>
    </row>
    <row r="15" spans="1:12" x14ac:dyDescent="0.35">
      <c r="K15" s="17">
        <f t="shared" ca="1" si="0"/>
        <v>118.49863013698631</v>
      </c>
    </row>
    <row r="16" spans="1:12" x14ac:dyDescent="0.35">
      <c r="A16" t="s">
        <v>23</v>
      </c>
      <c r="B16" s="1">
        <v>3319</v>
      </c>
      <c r="H16" t="str">
        <f>IL!C4</f>
        <v xml:space="preserve"> – 460k</v>
      </c>
      <c r="K16" s="17">
        <f t="shared" ca="1" si="0"/>
        <v>118.49863013698631</v>
      </c>
    </row>
    <row r="17" spans="1:12" x14ac:dyDescent="0.35">
      <c r="A17" t="s">
        <v>24</v>
      </c>
      <c r="B17" s="1">
        <v>2800</v>
      </c>
      <c r="E17" s="6">
        <v>43080</v>
      </c>
      <c r="F17" s="7">
        <v>306000</v>
      </c>
      <c r="K17" s="17">
        <f t="shared" ca="1" si="0"/>
        <v>0.47123287671232877</v>
      </c>
    </row>
    <row r="18" spans="1:12" x14ac:dyDescent="0.35">
      <c r="A18" t="s">
        <v>25</v>
      </c>
      <c r="B18" s="1">
        <v>2500</v>
      </c>
      <c r="K18" s="17">
        <f t="shared" ca="1" si="0"/>
        <v>118.49863013698631</v>
      </c>
    </row>
    <row r="19" spans="1:12" x14ac:dyDescent="0.35">
      <c r="A19" t="s">
        <v>26</v>
      </c>
      <c r="B19" s="1">
        <v>2000</v>
      </c>
      <c r="K19" s="17">
        <f t="shared" ca="1" si="0"/>
        <v>118.49863013698631</v>
      </c>
    </row>
    <row r="20" spans="1:12" x14ac:dyDescent="0.35">
      <c r="A20" t="s">
        <v>27</v>
      </c>
      <c r="B20" s="1">
        <v>2000</v>
      </c>
      <c r="K20" s="17">
        <f t="shared" ca="1" si="0"/>
        <v>118.49863013698631</v>
      </c>
    </row>
    <row r="21" spans="1:12" x14ac:dyDescent="0.35">
      <c r="A21" t="s">
        <v>28</v>
      </c>
      <c r="K21" s="17">
        <f t="shared" ca="1" si="0"/>
        <v>118.49863013698631</v>
      </c>
    </row>
    <row r="22" spans="1:12" x14ac:dyDescent="0.35">
      <c r="A22" t="s">
        <v>29</v>
      </c>
      <c r="B22" s="1">
        <v>2399</v>
      </c>
      <c r="K22" s="17">
        <f t="shared" ca="1" si="0"/>
        <v>118.49863013698631</v>
      </c>
    </row>
    <row r="23" spans="1:12" s="2" customFormat="1" x14ac:dyDescent="0.35">
      <c r="A23" s="2" t="s">
        <v>30</v>
      </c>
      <c r="B23" s="14">
        <v>3500</v>
      </c>
      <c r="E23" s="15">
        <v>42689</v>
      </c>
      <c r="F23" s="16">
        <v>450000</v>
      </c>
      <c r="K23" s="18">
        <f t="shared" ca="1" si="0"/>
        <v>1.5424657534246575</v>
      </c>
      <c r="L23" s="2">
        <v>1629101007</v>
      </c>
    </row>
    <row r="24" spans="1:12" x14ac:dyDescent="0.35">
      <c r="A24" t="s">
        <v>31</v>
      </c>
      <c r="B24" s="1">
        <v>3045</v>
      </c>
      <c r="E24" s="6">
        <v>42160</v>
      </c>
      <c r="F24" s="7">
        <v>570000</v>
      </c>
      <c r="K24" s="17">
        <f t="shared" ca="1" si="0"/>
        <v>2.9917808219178084</v>
      </c>
    </row>
    <row r="25" spans="1:12" x14ac:dyDescent="0.35">
      <c r="A25" t="s">
        <v>32</v>
      </c>
      <c r="B25" s="1">
        <v>3200</v>
      </c>
      <c r="E25" s="6">
        <v>36258</v>
      </c>
      <c r="F25" s="7">
        <v>318000</v>
      </c>
      <c r="K25" s="17">
        <f t="shared" ca="1" si="0"/>
        <v>19.161643835616438</v>
      </c>
    </row>
    <row r="26" spans="1:12" s="2" customFormat="1" x14ac:dyDescent="0.35">
      <c r="A26" s="2" t="s">
        <v>33</v>
      </c>
      <c r="B26" s="14">
        <v>2650</v>
      </c>
      <c r="E26" s="15">
        <v>39646</v>
      </c>
      <c r="F26" s="16">
        <v>435000</v>
      </c>
      <c r="K26" s="18">
        <f t="shared" ca="1" si="0"/>
        <v>9.8794520547945197</v>
      </c>
      <c r="L26" s="2">
        <v>1628317005</v>
      </c>
    </row>
    <row r="27" spans="1:12" x14ac:dyDescent="0.35">
      <c r="A27" t="s">
        <v>34</v>
      </c>
      <c r="B27" s="1">
        <v>4300</v>
      </c>
      <c r="E27" s="6">
        <v>40049</v>
      </c>
      <c r="F27" s="7">
        <v>545000</v>
      </c>
      <c r="K27" s="17">
        <f t="shared" ca="1" si="0"/>
        <v>8.7753424657534254</v>
      </c>
    </row>
    <row r="28" spans="1:12" x14ac:dyDescent="0.35">
      <c r="A28" t="s">
        <v>35</v>
      </c>
      <c r="B28" s="1">
        <v>7900</v>
      </c>
      <c r="E28" s="6">
        <v>42461</v>
      </c>
      <c r="F28" s="7">
        <v>600000</v>
      </c>
      <c r="K28" s="17">
        <f t="shared" ca="1" si="0"/>
        <v>2.1671232876712327</v>
      </c>
    </row>
    <row r="29" spans="1:12" s="10" customFormat="1" x14ac:dyDescent="0.35">
      <c r="A29" s="10" t="s">
        <v>36</v>
      </c>
      <c r="B29" s="11">
        <v>4000</v>
      </c>
      <c r="E29" s="12">
        <v>38789</v>
      </c>
      <c r="F29" s="13">
        <v>835000</v>
      </c>
      <c r="K29" s="17">
        <f t="shared" ca="1" si="0"/>
        <v>12.227397260273973</v>
      </c>
    </row>
    <row r="30" spans="1:12" s="10" customFormat="1" x14ac:dyDescent="0.35">
      <c r="A30" s="10" t="s">
        <v>37</v>
      </c>
      <c r="B30" s="11">
        <v>3999</v>
      </c>
      <c r="E30" s="12">
        <v>38735</v>
      </c>
      <c r="F30" s="13">
        <v>900000</v>
      </c>
      <c r="K30" s="17">
        <f t="shared" ca="1" si="0"/>
        <v>12.375342465753425</v>
      </c>
    </row>
    <row r="31" spans="1:12" x14ac:dyDescent="0.35">
      <c r="A31" t="s">
        <v>38</v>
      </c>
      <c r="B31" s="1">
        <v>2850</v>
      </c>
      <c r="E31" s="6">
        <v>38107</v>
      </c>
      <c r="F31" s="7">
        <v>400000</v>
      </c>
      <c r="K31" s="17">
        <f t="shared" ca="1" si="0"/>
        <v>14.095890410958905</v>
      </c>
    </row>
    <row r="32" spans="1:12" x14ac:dyDescent="0.35">
      <c r="A32" t="s">
        <v>39</v>
      </c>
      <c r="B32" s="1">
        <v>2900</v>
      </c>
      <c r="E32" s="6">
        <v>37977</v>
      </c>
      <c r="F32" s="7">
        <v>350000</v>
      </c>
      <c r="K32" s="17">
        <f t="shared" ca="1" si="0"/>
        <v>14.452054794520548</v>
      </c>
    </row>
    <row r="33" spans="1:12" s="2" customFormat="1" x14ac:dyDescent="0.35">
      <c r="A33" s="2" t="s">
        <v>40</v>
      </c>
      <c r="B33" s="14">
        <v>3199</v>
      </c>
      <c r="E33" s="15">
        <v>42380</v>
      </c>
      <c r="F33" s="16">
        <v>420000</v>
      </c>
      <c r="K33" s="18">
        <f t="shared" ca="1" si="0"/>
        <v>2.3890410958904109</v>
      </c>
      <c r="L33" s="2">
        <v>1628120004</v>
      </c>
    </row>
    <row r="34" spans="1:12" s="10" customFormat="1" x14ac:dyDescent="0.35">
      <c r="A34" s="10" t="s">
        <v>41</v>
      </c>
      <c r="B34" s="11">
        <v>4199</v>
      </c>
      <c r="E34" s="12">
        <v>38789</v>
      </c>
      <c r="F34" s="13">
        <v>1100000</v>
      </c>
      <c r="K34" s="17">
        <f t="shared" ca="1" si="0"/>
        <v>12.227397260273973</v>
      </c>
    </row>
    <row r="35" spans="1:12" x14ac:dyDescent="0.35">
      <c r="A35" t="s">
        <v>42</v>
      </c>
      <c r="B35" s="1">
        <v>3200</v>
      </c>
      <c r="E35" s="6">
        <v>40898</v>
      </c>
      <c r="F35" s="7">
        <v>390000</v>
      </c>
      <c r="K35" s="17">
        <f t="shared" ca="1" si="0"/>
        <v>6.4493150684931511</v>
      </c>
    </row>
    <row r="36" spans="1:12" x14ac:dyDescent="0.35">
      <c r="K36" s="17">
        <f t="shared" ca="1" si="0"/>
        <v>118.49863013698631</v>
      </c>
    </row>
    <row r="37" spans="1:12" x14ac:dyDescent="0.35">
      <c r="K37" s="17">
        <f t="shared" ca="1" si="0"/>
        <v>118.49863013698631</v>
      </c>
    </row>
    <row r="38" spans="1:12" x14ac:dyDescent="0.35">
      <c r="K38" s="17">
        <f t="shared" ca="1" si="0"/>
        <v>118.49863013698631</v>
      </c>
    </row>
    <row r="39" spans="1:12" x14ac:dyDescent="0.35">
      <c r="A39" t="s">
        <v>47</v>
      </c>
      <c r="B39" s="1">
        <v>2600</v>
      </c>
      <c r="E39" s="6">
        <v>42187</v>
      </c>
      <c r="F39" s="7">
        <v>2525</v>
      </c>
      <c r="H39" t="str">
        <f>IL!C6</f>
        <v xml:space="preserve"> – 525k</v>
      </c>
      <c r="K39" s="17">
        <f t="shared" ca="1" si="0"/>
        <v>2.9178082191780823</v>
      </c>
    </row>
    <row r="40" spans="1:12" x14ac:dyDescent="0.35">
      <c r="A40" t="s">
        <v>48</v>
      </c>
      <c r="B40" s="1">
        <v>1950</v>
      </c>
      <c r="E40" s="6">
        <v>36888</v>
      </c>
      <c r="F40" s="7">
        <v>335000</v>
      </c>
      <c r="K40" s="17">
        <f t="shared" ca="1" si="0"/>
        <v>17.435616438356163</v>
      </c>
    </row>
    <row r="41" spans="1:12" x14ac:dyDescent="0.35">
      <c r="A41" t="s">
        <v>49</v>
      </c>
      <c r="B41" s="1">
        <v>1900</v>
      </c>
      <c r="K41" s="17">
        <f t="shared" ca="1" si="0"/>
        <v>118.49863013698631</v>
      </c>
    </row>
    <row r="42" spans="1:12" x14ac:dyDescent="0.35">
      <c r="A42" t="s">
        <v>50</v>
      </c>
      <c r="B42" s="1">
        <v>2450</v>
      </c>
      <c r="K42" s="17">
        <f t="shared" ca="1" si="0"/>
        <v>118.49863013698631</v>
      </c>
    </row>
    <row r="43" spans="1:12" s="2" customFormat="1" x14ac:dyDescent="0.35">
      <c r="A43" s="2" t="s">
        <v>51</v>
      </c>
      <c r="B43" s="14">
        <v>4000</v>
      </c>
      <c r="E43" s="15">
        <v>36788</v>
      </c>
      <c r="F43" s="16">
        <v>480000</v>
      </c>
      <c r="K43" s="18">
        <f t="shared" ca="1" si="0"/>
        <v>17.709589041095889</v>
      </c>
      <c r="L43" s="2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1432-2406-4BC0-A127-E01A54B74C82}">
  <dimension ref="A1:N28"/>
  <sheetViews>
    <sheetView workbookViewId="0">
      <selection activeCell="D12" sqref="D12"/>
    </sheetView>
  </sheetViews>
  <sheetFormatPr defaultRowHeight="14.5" x14ac:dyDescent="0.35"/>
  <cols>
    <col min="1" max="1" width="4" customWidth="1"/>
    <col min="2" max="2" width="14.26953125" bestFit="1" customWidth="1"/>
    <col min="3" max="3" width="16.453125" bestFit="1" customWidth="1"/>
    <col min="4" max="4" width="13.6328125" bestFit="1" customWidth="1"/>
    <col min="7" max="7" width="12.08984375" bestFit="1" customWidth="1"/>
    <col min="8" max="8" width="13.81640625" customWidth="1"/>
    <col min="9" max="9" width="5.1796875" bestFit="1" customWidth="1"/>
    <col min="10" max="10" width="2.81640625" style="22" customWidth="1"/>
    <col min="11" max="11" width="3.36328125" style="22" customWidth="1"/>
    <col min="12" max="12" width="5.453125" customWidth="1"/>
    <col min="13" max="13" width="10.08984375" bestFit="1" customWidth="1"/>
  </cols>
  <sheetData>
    <row r="1" spans="1:13" x14ac:dyDescent="0.35">
      <c r="B1" s="3" t="s">
        <v>18</v>
      </c>
      <c r="C1" t="s">
        <v>21</v>
      </c>
    </row>
    <row r="2" spans="1:13" x14ac:dyDescent="0.35">
      <c r="A2">
        <v>1</v>
      </c>
      <c r="B2" s="32">
        <v>60044</v>
      </c>
      <c r="C2" t="s">
        <v>19</v>
      </c>
      <c r="D2">
        <v>6000</v>
      </c>
      <c r="E2" t="s">
        <v>81</v>
      </c>
    </row>
    <row r="3" spans="1:13" x14ac:dyDescent="0.35">
      <c r="A3">
        <f>A2+1</f>
        <v>2</v>
      </c>
      <c r="B3" s="32">
        <v>60021</v>
      </c>
      <c r="C3" t="s">
        <v>20</v>
      </c>
      <c r="D3" s="19">
        <v>0.03</v>
      </c>
      <c r="E3" t="s">
        <v>82</v>
      </c>
    </row>
    <row r="4" spans="1:13" x14ac:dyDescent="0.35">
      <c r="A4">
        <f t="shared" ref="A4:A19" si="0">A3+1</f>
        <v>3</v>
      </c>
      <c r="B4" s="32">
        <v>60015</v>
      </c>
      <c r="C4" t="s">
        <v>19</v>
      </c>
      <c r="D4">
        <f>D2*D3</f>
        <v>180</v>
      </c>
      <c r="E4" t="s">
        <v>83</v>
      </c>
    </row>
    <row r="5" spans="1:13" x14ac:dyDescent="0.35">
      <c r="A5">
        <f t="shared" si="0"/>
        <v>4</v>
      </c>
      <c r="B5" s="32">
        <v>60035</v>
      </c>
      <c r="C5" t="s">
        <v>45</v>
      </c>
      <c r="D5" s="1">
        <v>5000</v>
      </c>
      <c r="E5" t="s">
        <v>84</v>
      </c>
    </row>
    <row r="6" spans="1:13" x14ac:dyDescent="0.35">
      <c r="A6">
        <f t="shared" si="0"/>
        <v>5</v>
      </c>
      <c r="B6" s="32">
        <v>60062</v>
      </c>
      <c r="C6" t="s">
        <v>46</v>
      </c>
      <c r="D6" s="1">
        <f>D5*D4</f>
        <v>900000</v>
      </c>
      <c r="E6" t="s">
        <v>85</v>
      </c>
    </row>
    <row r="7" spans="1:13" x14ac:dyDescent="0.35">
      <c r="A7">
        <f t="shared" si="0"/>
        <v>6</v>
      </c>
      <c r="B7" s="32">
        <v>60026</v>
      </c>
      <c r="C7" t="s">
        <v>66</v>
      </c>
      <c r="D7" s="1">
        <f>D6/3</f>
        <v>300000</v>
      </c>
      <c r="E7" t="s">
        <v>86</v>
      </c>
    </row>
    <row r="8" spans="1:13" x14ac:dyDescent="0.35">
      <c r="A8">
        <f t="shared" si="0"/>
        <v>7</v>
      </c>
      <c r="B8" s="32">
        <v>60025</v>
      </c>
      <c r="C8" t="s">
        <v>67</v>
      </c>
      <c r="H8" s="26">
        <v>500000</v>
      </c>
      <c r="I8" s="27" t="s">
        <v>56</v>
      </c>
      <c r="J8" s="27"/>
      <c r="K8" s="25"/>
      <c r="L8" s="24"/>
      <c r="M8" s="24"/>
    </row>
    <row r="9" spans="1:13" x14ac:dyDescent="0.35">
      <c r="A9">
        <f t="shared" si="0"/>
        <v>8</v>
      </c>
      <c r="B9" s="32">
        <v>60201</v>
      </c>
      <c r="C9" t="s">
        <v>68</v>
      </c>
      <c r="D9">
        <f>D4/3</f>
        <v>60</v>
      </c>
      <c r="H9" s="28">
        <v>0.4</v>
      </c>
      <c r="I9" s="27" t="s">
        <v>53</v>
      </c>
      <c r="J9" s="27"/>
      <c r="K9" s="29"/>
      <c r="L9" s="24"/>
      <c r="M9" s="24"/>
    </row>
    <row r="10" spans="1:13" x14ac:dyDescent="0.35">
      <c r="A10">
        <f t="shared" si="0"/>
        <v>9</v>
      </c>
      <c r="B10" s="32">
        <v>60618</v>
      </c>
      <c r="C10" t="s">
        <v>69</v>
      </c>
      <c r="H10" s="27">
        <v>7</v>
      </c>
      <c r="I10" s="27" t="s">
        <v>54</v>
      </c>
      <c r="J10" s="27"/>
      <c r="K10" s="29"/>
      <c r="L10" s="24"/>
      <c r="M10" s="24"/>
    </row>
    <row r="11" spans="1:13" x14ac:dyDescent="0.35">
      <c r="A11">
        <f t="shared" si="0"/>
        <v>10</v>
      </c>
      <c r="B11" s="32">
        <v>60647</v>
      </c>
      <c r="C11" t="s">
        <v>70</v>
      </c>
      <c r="H11" s="30">
        <v>4.8000000000000001E-2</v>
      </c>
      <c r="I11" s="27" t="s">
        <v>55</v>
      </c>
      <c r="J11" s="27"/>
      <c r="K11" s="29"/>
      <c r="L11" s="27"/>
      <c r="M11" s="24"/>
    </row>
    <row r="12" spans="1:13" x14ac:dyDescent="0.35">
      <c r="A12">
        <f t="shared" si="0"/>
        <v>11</v>
      </c>
      <c r="B12" s="32">
        <v>60657</v>
      </c>
      <c r="C12" t="s">
        <v>71</v>
      </c>
      <c r="H12" s="27">
        <v>13</v>
      </c>
      <c r="I12" s="27" t="s">
        <v>59</v>
      </c>
      <c r="J12" s="27"/>
      <c r="K12" s="29"/>
      <c r="L12" s="27"/>
      <c r="M12" s="24"/>
    </row>
    <row r="13" spans="1:13" x14ac:dyDescent="0.35">
      <c r="A13">
        <f t="shared" si="0"/>
        <v>12</v>
      </c>
      <c r="B13" s="32">
        <v>60622</v>
      </c>
      <c r="C13" t="s">
        <v>72</v>
      </c>
    </row>
    <row r="14" spans="1:13" x14ac:dyDescent="0.35">
      <c r="A14">
        <f t="shared" si="0"/>
        <v>13</v>
      </c>
      <c r="B14" s="32">
        <v>60642</v>
      </c>
      <c r="C14" t="s">
        <v>73</v>
      </c>
      <c r="G14" s="20">
        <f>H9</f>
        <v>0.4</v>
      </c>
      <c r="H14" s="21">
        <f>G14*H8</f>
        <v>200000</v>
      </c>
      <c r="I14" t="s">
        <v>57</v>
      </c>
      <c r="J14" s="22">
        <v>1</v>
      </c>
      <c r="K14" s="22">
        <f>H12</f>
        <v>13</v>
      </c>
      <c r="L14" s="22" t="s">
        <v>58</v>
      </c>
      <c r="M14">
        <f>H12</f>
        <v>13</v>
      </c>
    </row>
    <row r="15" spans="1:13" x14ac:dyDescent="0.35">
      <c r="A15">
        <f t="shared" si="0"/>
        <v>14</v>
      </c>
      <c r="B15" s="32">
        <v>60610</v>
      </c>
      <c r="C15" t="s">
        <v>74</v>
      </c>
      <c r="G15" s="20">
        <f>H9+H11</f>
        <v>0.44800000000000001</v>
      </c>
      <c r="H15" s="21">
        <f>G15*H8</f>
        <v>224000</v>
      </c>
      <c r="I15" t="str">
        <f t="shared" ref="I15:I20" si="1">I14</f>
        <v>Offer</v>
      </c>
      <c r="J15" s="22">
        <f t="shared" ref="J15:J20" si="2">J14+1</f>
        <v>2</v>
      </c>
      <c r="K15" s="22">
        <f t="shared" ref="K15:L20" si="3">K14</f>
        <v>13</v>
      </c>
      <c r="L15" t="str">
        <f t="shared" si="3"/>
        <v>Days</v>
      </c>
      <c r="M15">
        <f>K15+K14</f>
        <v>26</v>
      </c>
    </row>
    <row r="16" spans="1:13" x14ac:dyDescent="0.35">
      <c r="A16">
        <f t="shared" si="0"/>
        <v>15</v>
      </c>
      <c r="B16" s="32">
        <v>60302</v>
      </c>
      <c r="C16" s="31" t="s">
        <v>80</v>
      </c>
      <c r="G16" s="20">
        <f>G15+H11</f>
        <v>0.496</v>
      </c>
      <c r="H16" s="21">
        <f>G16*H8</f>
        <v>248000</v>
      </c>
      <c r="I16" t="str">
        <f t="shared" si="1"/>
        <v>Offer</v>
      </c>
      <c r="J16" s="22">
        <f t="shared" si="2"/>
        <v>3</v>
      </c>
      <c r="K16" s="22">
        <f t="shared" si="3"/>
        <v>13</v>
      </c>
      <c r="L16" t="str">
        <f t="shared" si="3"/>
        <v>Days</v>
      </c>
      <c r="M16">
        <f>M15+K16</f>
        <v>39</v>
      </c>
    </row>
    <row r="17" spans="1:14" x14ac:dyDescent="0.35">
      <c r="A17">
        <f t="shared" si="0"/>
        <v>16</v>
      </c>
      <c r="B17" s="32">
        <v>60305</v>
      </c>
      <c r="C17" t="s">
        <v>75</v>
      </c>
      <c r="G17" s="20">
        <f>G16+H11</f>
        <v>0.54400000000000004</v>
      </c>
      <c r="H17" s="21">
        <f>G17*H8</f>
        <v>272000</v>
      </c>
      <c r="I17" t="str">
        <f t="shared" si="1"/>
        <v>Offer</v>
      </c>
      <c r="J17" s="22">
        <f t="shared" si="2"/>
        <v>4</v>
      </c>
      <c r="K17" s="22">
        <f t="shared" si="3"/>
        <v>13</v>
      </c>
      <c r="L17" t="str">
        <f t="shared" si="3"/>
        <v>Days</v>
      </c>
      <c r="M17">
        <f>M16+K17</f>
        <v>52</v>
      </c>
    </row>
    <row r="18" spans="1:14" x14ac:dyDescent="0.35">
      <c r="A18">
        <f t="shared" si="0"/>
        <v>17</v>
      </c>
      <c r="B18" s="32">
        <v>60558</v>
      </c>
      <c r="C18" t="s">
        <v>76</v>
      </c>
      <c r="G18" s="20">
        <f>G17+H11</f>
        <v>0.59200000000000008</v>
      </c>
      <c r="H18" s="21">
        <f>G18*H8</f>
        <v>296000.00000000006</v>
      </c>
      <c r="I18" t="str">
        <f t="shared" si="1"/>
        <v>Offer</v>
      </c>
      <c r="J18" s="22">
        <f t="shared" si="2"/>
        <v>5</v>
      </c>
      <c r="K18" s="22">
        <f t="shared" si="3"/>
        <v>13</v>
      </c>
      <c r="L18" t="str">
        <f t="shared" si="3"/>
        <v>Days</v>
      </c>
      <c r="M18">
        <f>M17+K18</f>
        <v>65</v>
      </c>
    </row>
    <row r="19" spans="1:14" x14ac:dyDescent="0.35">
      <c r="A19">
        <f t="shared" si="0"/>
        <v>18</v>
      </c>
      <c r="B19" s="32">
        <v>60514</v>
      </c>
      <c r="C19" t="s">
        <v>67</v>
      </c>
      <c r="G19" s="20">
        <f>G18+H11</f>
        <v>0.64000000000000012</v>
      </c>
      <c r="H19" s="21">
        <f>G19*H8</f>
        <v>320000.00000000006</v>
      </c>
      <c r="I19" t="str">
        <f t="shared" si="1"/>
        <v>Offer</v>
      </c>
      <c r="J19" s="22">
        <f t="shared" si="2"/>
        <v>6</v>
      </c>
      <c r="K19" s="22">
        <f t="shared" si="3"/>
        <v>13</v>
      </c>
      <c r="L19" t="str">
        <f t="shared" si="3"/>
        <v>Days</v>
      </c>
      <c r="M19">
        <f>M18+K19</f>
        <v>78</v>
      </c>
    </row>
    <row r="20" spans="1:14" x14ac:dyDescent="0.35">
      <c r="B20" s="3"/>
      <c r="G20" s="20">
        <f>G19+H11</f>
        <v>0.68800000000000017</v>
      </c>
      <c r="H20" s="21">
        <f>G20*H8</f>
        <v>344000.00000000006</v>
      </c>
      <c r="I20" t="str">
        <f t="shared" si="1"/>
        <v>Offer</v>
      </c>
      <c r="J20" s="22">
        <f t="shared" si="2"/>
        <v>7</v>
      </c>
      <c r="K20" s="22">
        <f t="shared" si="3"/>
        <v>13</v>
      </c>
      <c r="L20" t="str">
        <f t="shared" si="3"/>
        <v>Days</v>
      </c>
      <c r="M20">
        <f>M19+K20</f>
        <v>91</v>
      </c>
    </row>
    <row r="21" spans="1:14" x14ac:dyDescent="0.35">
      <c r="B21" s="3"/>
    </row>
    <row r="22" spans="1:14" x14ac:dyDescent="0.35">
      <c r="B22" s="3"/>
      <c r="G22" t="s">
        <v>77</v>
      </c>
      <c r="H22" s="23">
        <f>H20*0.0025</f>
        <v>860.00000000000011</v>
      </c>
      <c r="M22">
        <f>M20/30</f>
        <v>3.0333333333333332</v>
      </c>
      <c r="N22" t="s">
        <v>60</v>
      </c>
    </row>
    <row r="23" spans="1:14" x14ac:dyDescent="0.35">
      <c r="G23" t="s">
        <v>78</v>
      </c>
      <c r="H23" s="23">
        <v>-625</v>
      </c>
      <c r="M23" s="1">
        <f>3*197</f>
        <v>591</v>
      </c>
      <c r="N23" t="s">
        <v>61</v>
      </c>
    </row>
    <row r="24" spans="1:14" x14ac:dyDescent="0.35">
      <c r="G24" t="s">
        <v>79</v>
      </c>
      <c r="H24" s="23">
        <f>H22+H23</f>
        <v>235.00000000000011</v>
      </c>
      <c r="M24" s="1">
        <v>197</v>
      </c>
      <c r="N24" t="s">
        <v>62</v>
      </c>
    </row>
    <row r="25" spans="1:14" x14ac:dyDescent="0.35">
      <c r="M25" s="1">
        <v>625</v>
      </c>
      <c r="N25" t="s">
        <v>63</v>
      </c>
    </row>
    <row r="26" spans="1:14" x14ac:dyDescent="0.35">
      <c r="M26" s="1">
        <v>375</v>
      </c>
      <c r="N26" t="s">
        <v>64</v>
      </c>
    </row>
    <row r="28" spans="1:14" x14ac:dyDescent="0.35">
      <c r="M28" s="21">
        <f>SUM(M23:M27)</f>
        <v>1788</v>
      </c>
      <c r="N28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7222-61AD-45C2-8491-A2830A0992EC}">
  <dimension ref="A1:BN28"/>
  <sheetViews>
    <sheetView tabSelected="1" workbookViewId="0">
      <selection activeCell="M24" sqref="M24"/>
    </sheetView>
  </sheetViews>
  <sheetFormatPr defaultRowHeight="14.5" x14ac:dyDescent="0.35"/>
  <sheetData>
    <row r="1" spans="1:66" x14ac:dyDescent="0.35">
      <c r="A1" s="34">
        <v>8057</v>
      </c>
    </row>
    <row r="2" spans="1:66" x14ac:dyDescent="0.35">
      <c r="A2" s="34">
        <v>8075</v>
      </c>
    </row>
    <row r="3" spans="1:66" x14ac:dyDescent="0.35">
      <c r="A3" s="34">
        <v>19103</v>
      </c>
    </row>
    <row r="4" spans="1:66" x14ac:dyDescent="0.35">
      <c r="A4" s="34">
        <v>19004</v>
      </c>
    </row>
    <row r="5" spans="1:66" x14ac:dyDescent="0.35">
      <c r="A5" s="34">
        <v>19072</v>
      </c>
    </row>
    <row r="6" spans="1:66" x14ac:dyDescent="0.35">
      <c r="A6" s="34">
        <v>19010</v>
      </c>
    </row>
    <row r="7" spans="1:66" x14ac:dyDescent="0.35">
      <c r="A7" s="34">
        <v>19373</v>
      </c>
    </row>
    <row r="8" spans="1:66" x14ac:dyDescent="0.35">
      <c r="A8" s="34">
        <v>19355</v>
      </c>
    </row>
    <row r="9" spans="1:66" x14ac:dyDescent="0.35">
      <c r="A9" s="34">
        <v>19312</v>
      </c>
      <c r="D9" s="33" t="s">
        <v>87</v>
      </c>
      <c r="E9">
        <v>4</v>
      </c>
    </row>
    <row r="10" spans="1:66" x14ac:dyDescent="0.35">
      <c r="A10" s="34">
        <v>19333</v>
      </c>
      <c r="D10" t="s">
        <v>88</v>
      </c>
      <c r="E10">
        <v>1</v>
      </c>
      <c r="F10" t="s">
        <v>104</v>
      </c>
      <c r="G10" t="s">
        <v>105</v>
      </c>
    </row>
    <row r="11" spans="1:66" x14ac:dyDescent="0.35">
      <c r="D11" t="s">
        <v>89</v>
      </c>
      <c r="E11">
        <v>1</v>
      </c>
      <c r="F11">
        <v>91913</v>
      </c>
      <c r="G11">
        <v>91902</v>
      </c>
      <c r="H11">
        <v>91914</v>
      </c>
      <c r="I11">
        <v>91935</v>
      </c>
      <c r="J11">
        <v>91901</v>
      </c>
      <c r="K11">
        <v>91941</v>
      </c>
      <c r="L11">
        <v>92101</v>
      </c>
      <c r="M11">
        <v>92103</v>
      </c>
      <c r="N11">
        <v>91941</v>
      </c>
      <c r="O11">
        <v>92123</v>
      </c>
      <c r="P11">
        <v>92124</v>
      </c>
      <c r="Q11">
        <v>92120</v>
      </c>
      <c r="R11">
        <v>92119</v>
      </c>
      <c r="S11">
        <v>92117</v>
      </c>
      <c r="T11">
        <v>92122</v>
      </c>
      <c r="U11">
        <v>92121</v>
      </c>
      <c r="V11">
        <v>92126</v>
      </c>
      <c r="W11">
        <v>92128</v>
      </c>
      <c r="X11">
        <v>92064</v>
      </c>
      <c r="Y11">
        <v>92078</v>
      </c>
      <c r="Z11">
        <v>92081</v>
      </c>
      <c r="AA11">
        <v>92069</v>
      </c>
      <c r="AB11">
        <v>92054</v>
      </c>
      <c r="AC11">
        <v>92082</v>
      </c>
      <c r="AD11">
        <v>92028</v>
      </c>
      <c r="AE11">
        <v>90704</v>
      </c>
      <c r="AF11">
        <v>92656</v>
      </c>
      <c r="AG11">
        <v>92630</v>
      </c>
      <c r="AH11">
        <v>92688</v>
      </c>
      <c r="AI11">
        <v>92617</v>
      </c>
      <c r="AJ11">
        <v>92780</v>
      </c>
      <c r="AK11">
        <v>92676</v>
      </c>
      <c r="AL11">
        <v>92808</v>
      </c>
      <c r="AM11">
        <v>92869</v>
      </c>
      <c r="AN11">
        <v>92807</v>
      </c>
      <c r="AO11">
        <v>92806</v>
      </c>
      <c r="AP11">
        <v>92865</v>
      </c>
    </row>
    <row r="12" spans="1:66" x14ac:dyDescent="0.35">
      <c r="D12" t="s">
        <v>90</v>
      </c>
      <c r="E12">
        <v>2</v>
      </c>
      <c r="F12">
        <v>48104</v>
      </c>
      <c r="G12">
        <v>48363</v>
      </c>
    </row>
    <row r="13" spans="1:66" x14ac:dyDescent="0.35">
      <c r="D13" t="s">
        <v>91</v>
      </c>
      <c r="E13">
        <v>1</v>
      </c>
      <c r="F13" t="s">
        <v>98</v>
      </c>
    </row>
    <row r="14" spans="1:66" x14ac:dyDescent="0.35">
      <c r="D14" t="s">
        <v>92</v>
      </c>
      <c r="E14">
        <v>1</v>
      </c>
      <c r="F14">
        <v>7040</v>
      </c>
      <c r="G14">
        <v>7042</v>
      </c>
      <c r="H14">
        <v>7044</v>
      </c>
      <c r="I14">
        <v>7006</v>
      </c>
      <c r="J14">
        <v>7004</v>
      </c>
      <c r="K14">
        <v>7045</v>
      </c>
      <c r="L14">
        <v>7082</v>
      </c>
      <c r="M14">
        <v>7039</v>
      </c>
      <c r="N14">
        <v>7936</v>
      </c>
      <c r="O14">
        <v>7960</v>
      </c>
      <c r="P14">
        <v>7969</v>
      </c>
      <c r="Q14">
        <v>7920</v>
      </c>
      <c r="R14">
        <v>7924</v>
      </c>
      <c r="S14">
        <v>7946</v>
      </c>
      <c r="T14">
        <v>7980</v>
      </c>
      <c r="U14">
        <v>7946</v>
      </c>
      <c r="V14">
        <v>8836</v>
      </c>
      <c r="W14">
        <v>8853</v>
      </c>
      <c r="X14">
        <v>7922</v>
      </c>
      <c r="Y14">
        <v>7974</v>
      </c>
      <c r="Z14">
        <v>7076</v>
      </c>
      <c r="AA14">
        <v>7023</v>
      </c>
      <c r="AB14">
        <v>7092</v>
      </c>
      <c r="AC14">
        <v>8502</v>
      </c>
      <c r="AD14">
        <v>8540</v>
      </c>
      <c r="AE14">
        <v>18920</v>
      </c>
      <c r="AF14">
        <v>18947</v>
      </c>
      <c r="AG14">
        <v>18927</v>
      </c>
      <c r="AH14">
        <v>18938</v>
      </c>
      <c r="AI14">
        <v>18933</v>
      </c>
      <c r="AJ14">
        <v>18977</v>
      </c>
      <c r="AK14">
        <v>8535</v>
      </c>
      <c r="AL14">
        <v>8510</v>
      </c>
      <c r="AM14" s="24">
        <v>7751</v>
      </c>
      <c r="AN14">
        <v>7746</v>
      </c>
      <c r="AO14">
        <v>7738</v>
      </c>
      <c r="AP14">
        <v>7702</v>
      </c>
      <c r="AQ14">
        <v>7762</v>
      </c>
      <c r="AR14">
        <v>8730</v>
      </c>
      <c r="AS14">
        <v>8736</v>
      </c>
      <c r="AT14">
        <v>7020</v>
      </c>
      <c r="AU14">
        <v>7650</v>
      </c>
      <c r="AV14">
        <v>7605</v>
      </c>
      <c r="AW14">
        <v>7626</v>
      </c>
      <c r="AX14">
        <v>7649</v>
      </c>
      <c r="AY14">
        <v>7652</v>
      </c>
      <c r="AZ14">
        <v>7452</v>
      </c>
      <c r="BA14">
        <v>7676</v>
      </c>
      <c r="BB14">
        <v>7642</v>
      </c>
      <c r="BC14">
        <v>7675</v>
      </c>
      <c r="BD14">
        <v>7630</v>
      </c>
      <c r="BE14">
        <v>7640</v>
      </c>
      <c r="BF14">
        <v>7648</v>
      </c>
      <c r="BG14">
        <v>7656</v>
      </c>
      <c r="BH14">
        <v>7645</v>
      </c>
      <c r="BI14">
        <v>7401</v>
      </c>
      <c r="BJ14">
        <v>7446</v>
      </c>
      <c r="BK14">
        <v>10952</v>
      </c>
      <c r="BL14">
        <v>10994</v>
      </c>
      <c r="BM14">
        <v>10960</v>
      </c>
      <c r="BN14">
        <v>10964</v>
      </c>
    </row>
    <row r="15" spans="1:66" x14ac:dyDescent="0.35">
      <c r="D15" s="36" t="s">
        <v>93</v>
      </c>
      <c r="E15">
        <v>1</v>
      </c>
      <c r="F15" t="s">
        <v>100</v>
      </c>
      <c r="H15">
        <v>77008</v>
      </c>
      <c r="I15">
        <v>77055</v>
      </c>
      <c r="J15">
        <v>77080</v>
      </c>
      <c r="K15">
        <v>77079</v>
      </c>
      <c r="L15">
        <v>77019</v>
      </c>
      <c r="M15">
        <v>77006</v>
      </c>
      <c r="N15">
        <v>77025</v>
      </c>
      <c r="P15" t="s">
        <v>99</v>
      </c>
      <c r="R15">
        <v>78205</v>
      </c>
      <c r="T15" t="s">
        <v>101</v>
      </c>
      <c r="U15">
        <v>78169</v>
      </c>
      <c r="V15">
        <v>78954</v>
      </c>
      <c r="W15">
        <v>78756</v>
      </c>
      <c r="X15">
        <v>78704</v>
      </c>
      <c r="Y15">
        <v>78735</v>
      </c>
      <c r="Z15">
        <v>78746</v>
      </c>
      <c r="AA15">
        <v>78738</v>
      </c>
      <c r="AB15">
        <v>78732</v>
      </c>
      <c r="AC15">
        <v>78669</v>
      </c>
      <c r="AD15">
        <v>78663</v>
      </c>
      <c r="AF15" t="s">
        <v>102</v>
      </c>
      <c r="AG15">
        <v>75214</v>
      </c>
      <c r="AH15">
        <v>75201</v>
      </c>
      <c r="AI15">
        <v>76034</v>
      </c>
      <c r="AJ15">
        <v>75093</v>
      </c>
      <c r="AL15" t="s">
        <v>103</v>
      </c>
      <c r="AN15">
        <v>78373</v>
      </c>
    </row>
    <row r="16" spans="1:66" x14ac:dyDescent="0.35">
      <c r="D16" t="s">
        <v>94</v>
      </c>
      <c r="E16">
        <v>1</v>
      </c>
    </row>
    <row r="17" spans="4:22" x14ac:dyDescent="0.35">
      <c r="D17" t="s">
        <v>95</v>
      </c>
      <c r="E17">
        <v>2</v>
      </c>
      <c r="F17">
        <v>85255</v>
      </c>
      <c r="G17">
        <v>85259</v>
      </c>
      <c r="H17">
        <v>85377</v>
      </c>
      <c r="I17">
        <v>85262</v>
      </c>
      <c r="J17">
        <v>85266</v>
      </c>
      <c r="K17">
        <v>85256</v>
      </c>
      <c r="L17">
        <v>85258</v>
      </c>
      <c r="M17">
        <v>85268</v>
      </c>
      <c r="N17">
        <v>85018</v>
      </c>
      <c r="O17">
        <v>85331</v>
      </c>
    </row>
    <row r="18" spans="4:22" x14ac:dyDescent="0.35">
      <c r="D18" t="s">
        <v>96</v>
      </c>
      <c r="E18">
        <v>2</v>
      </c>
      <c r="F18">
        <v>30306</v>
      </c>
      <c r="G18">
        <v>30305</v>
      </c>
      <c r="H18">
        <v>30342</v>
      </c>
    </row>
    <row r="19" spans="4:22" x14ac:dyDescent="0.35">
      <c r="D19" s="33" t="s">
        <v>97</v>
      </c>
      <c r="E19">
        <v>3</v>
      </c>
    </row>
    <row r="20" spans="4:22" x14ac:dyDescent="0.35">
      <c r="D20" t="s">
        <v>106</v>
      </c>
      <c r="E20">
        <v>0</v>
      </c>
      <c r="F20">
        <v>80305</v>
      </c>
      <c r="G20">
        <v>80027</v>
      </c>
      <c r="H20">
        <v>80023</v>
      </c>
      <c r="I20">
        <v>80007</v>
      </c>
      <c r="J20">
        <v>80216</v>
      </c>
      <c r="K20">
        <v>80209</v>
      </c>
      <c r="L20">
        <v>80210</v>
      </c>
      <c r="M20">
        <v>80111</v>
      </c>
      <c r="N20">
        <v>80439</v>
      </c>
      <c r="O20">
        <v>80124</v>
      </c>
      <c r="P20">
        <v>80135</v>
      </c>
      <c r="Q20">
        <v>80108</v>
      </c>
      <c r="R20">
        <v>80116</v>
      </c>
      <c r="S20">
        <v>80118</v>
      </c>
      <c r="T20">
        <v>80304</v>
      </c>
      <c r="U20">
        <v>80302</v>
      </c>
      <c r="V20" t="s">
        <v>107</v>
      </c>
    </row>
    <row r="21" spans="4:22" x14ac:dyDescent="0.35">
      <c r="D21" t="s">
        <v>108</v>
      </c>
      <c r="E21">
        <v>0</v>
      </c>
      <c r="F21" t="s">
        <v>109</v>
      </c>
    </row>
    <row r="25" spans="4:22" x14ac:dyDescent="0.35">
      <c r="D25" t="s">
        <v>110</v>
      </c>
      <c r="F25" t="s">
        <v>112</v>
      </c>
    </row>
    <row r="26" spans="4:22" x14ac:dyDescent="0.35">
      <c r="F26" t="s">
        <v>113</v>
      </c>
    </row>
    <row r="27" spans="4:22" x14ac:dyDescent="0.35">
      <c r="D27" t="s">
        <v>97</v>
      </c>
      <c r="F27" t="s">
        <v>93</v>
      </c>
      <c r="G27" t="s">
        <v>114</v>
      </c>
      <c r="H27" s="35" t="s">
        <v>115</v>
      </c>
    </row>
    <row r="28" spans="4:22" x14ac:dyDescent="0.35">
      <c r="D28" t="s">
        <v>111</v>
      </c>
      <c r="G28" t="s">
        <v>116</v>
      </c>
    </row>
  </sheetData>
  <hyperlinks>
    <hyperlink ref="H27" r:id="rId1" display="https://thinkrealty.com/texas-senate-rulings-wholesaling-assignments-double-closes/" xr:uid="{37196AB4-8665-4CFA-B164-3174D7A87D3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IL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Rydberg</dc:creator>
  <cp:lastModifiedBy>Paul Rydberg</cp:lastModifiedBy>
  <dcterms:created xsi:type="dcterms:W3CDTF">2018-05-26T08:19:29Z</dcterms:created>
  <dcterms:modified xsi:type="dcterms:W3CDTF">2018-06-01T12:04:41Z</dcterms:modified>
</cp:coreProperties>
</file>