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inz\Repos\DataReduction\results\"/>
    </mc:Choice>
  </mc:AlternateContent>
  <xr:revisionPtr revIDLastSave="0" documentId="13_ncr:1_{AA300F61-E1D4-4C95-AB00-F3FFBA0144FD}" xr6:coauthVersionLast="45" xr6:coauthVersionMax="45" xr10:uidLastSave="{00000000-0000-0000-0000-000000000000}"/>
  <bookViews>
    <workbookView xWindow="-108" yWindow="-108" windowWidth="23256" windowHeight="12576" xr2:uid="{4BACD905-8A0F-445F-8DC3-6570FA9C58B9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9" i="1" l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08" i="1"/>
  <c r="F128" i="1"/>
  <c r="F129" i="1"/>
  <c r="F130" i="1"/>
  <c r="F131" i="1"/>
  <c r="F132" i="1"/>
  <c r="F133" i="1"/>
  <c r="F134" i="1"/>
  <c r="F135" i="1"/>
  <c r="F136" i="1"/>
  <c r="F137" i="1"/>
  <c r="F52" i="1" l="1"/>
  <c r="R53" i="1" s="1"/>
  <c r="S52" i="1"/>
  <c r="S55" i="1"/>
  <c r="R52" i="1"/>
  <c r="Q54" i="1"/>
  <c r="P52" i="1"/>
  <c r="O53" i="1"/>
  <c r="O54" i="1"/>
  <c r="R51" i="1"/>
  <c r="O51" i="1"/>
  <c r="I54" i="1"/>
  <c r="C53" i="1"/>
  <c r="D53" i="1"/>
  <c r="P54" i="1" s="1"/>
  <c r="E133" i="1"/>
  <c r="E134" i="1"/>
  <c r="G53" i="1"/>
  <c r="S54" i="1" s="1"/>
  <c r="F53" i="1"/>
  <c r="R54" i="1" s="1"/>
  <c r="E53" i="1"/>
  <c r="G54" i="1"/>
  <c r="F54" i="1"/>
  <c r="R55" i="1" s="1"/>
  <c r="E54" i="1"/>
  <c r="Q55" i="1" s="1"/>
  <c r="D54" i="1"/>
  <c r="P55" i="1" s="1"/>
  <c r="D52" i="1"/>
  <c r="P53" i="1" s="1"/>
  <c r="D50" i="1"/>
  <c r="P51" i="1" s="1"/>
  <c r="C54" i="1"/>
  <c r="O55" i="1" s="1"/>
  <c r="C52" i="1"/>
  <c r="G52" i="1"/>
  <c r="S53" i="1" s="1"/>
  <c r="E52" i="1"/>
  <c r="Q53" i="1" s="1"/>
  <c r="G51" i="1"/>
  <c r="F51" i="1"/>
  <c r="E51" i="1"/>
  <c r="Q52" i="1" s="1"/>
  <c r="D51" i="1"/>
  <c r="C51" i="1"/>
  <c r="O52" i="1" s="1"/>
  <c r="G50" i="1"/>
  <c r="S51" i="1" s="1"/>
  <c r="F50" i="1"/>
  <c r="E50" i="1"/>
  <c r="Q51" i="1" s="1"/>
  <c r="C50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5" i="1"/>
  <c r="E136" i="1"/>
  <c r="E137" i="1"/>
  <c r="E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8" i="1"/>
  <c r="F114" i="1"/>
  <c r="F115" i="1"/>
  <c r="F116" i="1"/>
  <c r="F117" i="1"/>
  <c r="F118" i="1"/>
  <c r="F119" i="1"/>
  <c r="F120" i="1"/>
  <c r="F121" i="1"/>
  <c r="F122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08" i="1"/>
  <c r="D22" i="1"/>
  <c r="F127" i="1" s="1"/>
  <c r="D21" i="1"/>
  <c r="F126" i="1" s="1"/>
  <c r="D20" i="1"/>
  <c r="F125" i="1" s="1"/>
  <c r="D19" i="1"/>
  <c r="F124" i="1" s="1"/>
  <c r="D18" i="1"/>
  <c r="F123" i="1" s="1"/>
  <c r="D7" i="1"/>
  <c r="F112" i="1" s="1"/>
  <c r="D6" i="1"/>
  <c r="F111" i="1" s="1"/>
  <c r="D5" i="1"/>
  <c r="F110" i="1" s="1"/>
  <c r="D4" i="1"/>
  <c r="F109" i="1" s="1"/>
  <c r="D3" i="1"/>
  <c r="F108" i="1" s="1"/>
  <c r="D9" i="1"/>
  <c r="D8" i="1"/>
  <c r="F113" i="1" s="1"/>
  <c r="D64" i="1"/>
  <c r="D63" i="1"/>
  <c r="C24" i="2"/>
  <c r="C25" i="2"/>
  <c r="C26" i="2"/>
  <c r="C27" i="2"/>
  <c r="C23" i="2"/>
  <c r="C10" i="2"/>
  <c r="C12" i="2"/>
  <c r="C13" i="2"/>
  <c r="C14" i="2"/>
  <c r="C15" i="2"/>
  <c r="C16" i="2"/>
  <c r="C17" i="2"/>
  <c r="C11" i="2"/>
  <c r="C9" i="2"/>
  <c r="C8" i="2"/>
  <c r="D4" i="2"/>
  <c r="D3" i="2"/>
  <c r="E4" i="1"/>
  <c r="E3" i="1"/>
  <c r="A107" i="1"/>
</calcChain>
</file>

<file path=xl/sharedStrings.xml><?xml version="1.0" encoding="utf-8"?>
<sst xmlns="http://schemas.openxmlformats.org/spreadsheetml/2006/main" count="388" uniqueCount="48">
  <si>
    <t>zbiór</t>
  </si>
  <si>
    <t>shuttle_train</t>
  </si>
  <si>
    <t>DROP1</t>
  </si>
  <si>
    <t>ENN</t>
  </si>
  <si>
    <t>ICF</t>
  </si>
  <si>
    <t>letter</t>
  </si>
  <si>
    <t>accuracy</t>
  </si>
  <si>
    <t>cappa</t>
  </si>
  <si>
    <t>time of trainign</t>
  </si>
  <si>
    <t>time o predicting</t>
  </si>
  <si>
    <t>knn</t>
  </si>
  <si>
    <t>svm</t>
  </si>
  <si>
    <t>naive_bayers</t>
  </si>
  <si>
    <t>decision_tree</t>
  </si>
  <si>
    <t>neural network</t>
  </si>
  <si>
    <t>original</t>
  </si>
  <si>
    <t>MSS</t>
  </si>
  <si>
    <t>PCS15</t>
  </si>
  <si>
    <t>ICF1</t>
  </si>
  <si>
    <t>PCS50</t>
  </si>
  <si>
    <t>PCS100</t>
  </si>
  <si>
    <t>volcanoes</t>
  </si>
  <si>
    <t>ICF3</t>
  </si>
  <si>
    <t>avila</t>
  </si>
  <si>
    <t>electricity</t>
  </si>
  <si>
    <t>ICF1? 2iter</t>
  </si>
  <si>
    <t>nomao</t>
  </si>
  <si>
    <t>fried</t>
  </si>
  <si>
    <t>PSC</t>
  </si>
  <si>
    <t>Shuttle train</t>
  </si>
  <si>
    <t>Letter</t>
  </si>
  <si>
    <t>Avila</t>
  </si>
  <si>
    <t>Fried</t>
  </si>
  <si>
    <t>Electricity</t>
  </si>
  <si>
    <t>K-najbliższych sąsiadów</t>
  </si>
  <si>
    <t>SVM</t>
  </si>
  <si>
    <t>Naiwny klasyfikator Bayesa</t>
  </si>
  <si>
    <t>Drzewo decyzyjne</t>
  </si>
  <si>
    <t>Sieć MLP</t>
  </si>
  <si>
    <t>Oryginalny zbiór</t>
  </si>
  <si>
    <t>Oryginalny</t>
  </si>
  <si>
    <t xml:space="preserve">0,0048305000000254950,0017506000003777444 </t>
  </si>
  <si>
    <t>KNN</t>
  </si>
  <si>
    <t>Drzewo</t>
  </si>
  <si>
    <t>MLP</t>
  </si>
  <si>
    <t>Bayes</t>
  </si>
  <si>
    <t>wsp redu</t>
  </si>
  <si>
    <t>prediction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</si>
</sst>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"/>
    <numFmt numFmtId="165" formatCode="[h]:mm:ss.0"/>
    <numFmt numFmtId="171" formatCode="0.000"/>
  </numFmts>
  <fonts count="9" x14ac:knownFonts="1">
    <font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  <font>
      <sz val="11"/>
      <name val="Consolas"/>
      <family val="3"/>
      <charset val="238"/>
    </font>
    <font>
      <sz val="11"/>
      <color theme="1"/>
      <name val="Calibri"/>
      <family val="2"/>
      <charset val="238"/>
      <scheme val="minor"/>
    </font>
    <font>
      <sz val="8"/>
      <name val="Consolas"/>
      <family val="3"/>
      <charset val="238"/>
    </font>
    <font>
      <sz val="11"/>
      <name val="Calibri"/>
      <family val="2"/>
      <charset val="238"/>
      <scheme val="minor"/>
    </font>
    <font>
      <sz val="12"/>
      <name val="Times New Roman"/>
      <family val="1"/>
      <charset val="238"/>
    </font>
    <font>
      <sz val="12"/>
      <color rgb="FFD4D4D4"/>
      <name val="Times New Roman"/>
      <family val="1"/>
      <charset val="238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0" fontId="4" fillId="0" borderId="0" xfId="0" applyNumberFormat="1" applyFont="1"/>
    <xf numFmtId="0" fontId="6" fillId="0" borderId="0" xfId="0" applyFont="1"/>
    <xf numFmtId="10" fontId="6" fillId="0" borderId="0" xfId="0" applyNumberFormat="1" applyFont="1"/>
    <xf numFmtId="164" fontId="6" fillId="0" borderId="0" xfId="0" applyNumberFormat="1" applyFont="1"/>
    <xf numFmtId="2" fontId="6" fillId="0" borderId="0" xfId="0" applyNumberFormat="1" applyFont="1"/>
    <xf numFmtId="43" fontId="6" fillId="0" borderId="0" xfId="1" applyFont="1"/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165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9" fontId="6" fillId="0" borderId="0" xfId="0" applyNumberFormat="1" applyFont="1"/>
    <xf numFmtId="10" fontId="7" fillId="0" borderId="0" xfId="0" applyNumberFormat="1" applyFont="1" applyAlignment="1">
      <alignment vertical="center"/>
    </xf>
    <xf numFmtId="0" fontId="6" fillId="0" borderId="0" xfId="0" applyNumberFormat="1" applyFont="1"/>
    <xf numFmtId="171" fontId="6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B510-2E02-4F64-8B02-EBAEEEA95CF8}">
  <dimension ref="A1:AL138"/>
  <sheetViews>
    <sheetView tabSelected="1" topLeftCell="A13" workbookViewId="0">
      <selection activeCell="G31" sqref="G31"/>
    </sheetView>
  </sheetViews>
  <sheetFormatPr defaultColWidth="8.88671875" defaultRowHeight="15.6" x14ac:dyDescent="0.3"/>
  <cols>
    <col min="1" max="1" width="11.109375" style="7" customWidth="1"/>
    <col min="2" max="2" width="16.33203125" style="7" customWidth="1"/>
    <col min="3" max="3" width="13" style="7" customWidth="1"/>
    <col min="4" max="4" width="12.109375" style="7" customWidth="1"/>
    <col min="5" max="5" width="12.21875" style="7" customWidth="1"/>
    <col min="6" max="6" width="15.77734375" style="7" customWidth="1"/>
    <col min="7" max="7" width="15.33203125" style="7" customWidth="1"/>
    <col min="8" max="8" width="14.6640625" style="7" customWidth="1"/>
    <col min="9" max="9" width="13.77734375" style="7" bestFit="1" customWidth="1"/>
    <col min="10" max="10" width="13.6640625" style="7" customWidth="1"/>
    <col min="11" max="11" width="16.33203125" style="7" customWidth="1"/>
    <col min="12" max="12" width="12.88671875" style="7" customWidth="1"/>
    <col min="13" max="13" width="14.77734375" style="7" customWidth="1"/>
    <col min="14" max="14" width="13.77734375" style="7" customWidth="1"/>
    <col min="15" max="15" width="12.5546875" style="7" customWidth="1"/>
    <col min="16" max="16" width="11" style="7" customWidth="1"/>
    <col min="17" max="17" width="12.44140625" style="7" customWidth="1"/>
    <col min="18" max="18" width="15.88671875" style="7" customWidth="1"/>
    <col min="19" max="19" width="9.5546875" style="7" bestFit="1" customWidth="1"/>
    <col min="20" max="22" width="9" style="7" bestFit="1" customWidth="1"/>
    <col min="23" max="23" width="23.109375" style="7" customWidth="1"/>
    <col min="24" max="24" width="10.5546875" style="7" customWidth="1"/>
    <col min="25" max="27" width="9" style="7" bestFit="1" customWidth="1"/>
    <col min="28" max="28" width="12.21875" style="7" customWidth="1"/>
    <col min="29" max="29" width="8.88671875" style="7"/>
    <col min="30" max="32" width="9" style="7" bestFit="1" customWidth="1"/>
    <col min="33" max="33" width="25.109375" style="7" customWidth="1"/>
    <col min="34" max="36" width="9" style="7" bestFit="1" customWidth="1"/>
    <col min="37" max="37" width="16.33203125" style="7" customWidth="1"/>
    <col min="38" max="38" width="9" style="7" bestFit="1" customWidth="1"/>
    <col min="39" max="16384" width="8.88671875" style="7"/>
  </cols>
  <sheetData>
    <row r="1" spans="1:38" x14ac:dyDescent="0.3">
      <c r="B1" s="7" t="s">
        <v>0</v>
      </c>
      <c r="C1" s="7" t="s">
        <v>1</v>
      </c>
      <c r="H1" s="7" t="s">
        <v>5</v>
      </c>
      <c r="N1" s="7" t="s">
        <v>21</v>
      </c>
      <c r="S1" s="7" t="s">
        <v>23</v>
      </c>
      <c r="X1" s="7" t="s">
        <v>24</v>
      </c>
      <c r="AC1" s="7" t="s">
        <v>26</v>
      </c>
      <c r="AH1" s="7" t="s">
        <v>27</v>
      </c>
    </row>
    <row r="2" spans="1:38" x14ac:dyDescent="0.3">
      <c r="D2" s="7" t="s">
        <v>6</v>
      </c>
      <c r="E2" s="7" t="s">
        <v>7</v>
      </c>
      <c r="F2" s="7" t="s">
        <v>8</v>
      </c>
      <c r="G2" s="7" t="s">
        <v>9</v>
      </c>
      <c r="I2" s="7" t="s">
        <v>6</v>
      </c>
      <c r="J2" s="7" t="s">
        <v>7</v>
      </c>
      <c r="K2" s="7" t="s">
        <v>8</v>
      </c>
      <c r="L2" s="7" t="s">
        <v>9</v>
      </c>
      <c r="O2" s="7" t="s">
        <v>6</v>
      </c>
      <c r="P2" s="7" t="s">
        <v>7</v>
      </c>
      <c r="Q2" s="7" t="s">
        <v>8</v>
      </c>
      <c r="R2" s="7" t="s">
        <v>9</v>
      </c>
      <c r="T2" s="7" t="s">
        <v>6</v>
      </c>
      <c r="U2" s="7" t="s">
        <v>7</v>
      </c>
      <c r="V2" s="7" t="s">
        <v>8</v>
      </c>
      <c r="W2" s="7" t="s">
        <v>9</v>
      </c>
      <c r="Y2" s="7" t="s">
        <v>6</v>
      </c>
      <c r="Z2" s="7" t="s">
        <v>7</v>
      </c>
      <c r="AA2" s="7" t="s">
        <v>8</v>
      </c>
      <c r="AB2" s="7" t="s">
        <v>9</v>
      </c>
      <c r="AD2" s="7" t="s">
        <v>6</v>
      </c>
      <c r="AE2" s="7" t="s">
        <v>7</v>
      </c>
      <c r="AF2" s="7" t="s">
        <v>8</v>
      </c>
      <c r="AG2" s="7" t="s">
        <v>9</v>
      </c>
      <c r="AI2" s="7" t="s">
        <v>6</v>
      </c>
      <c r="AJ2" s="7" t="s">
        <v>7</v>
      </c>
      <c r="AK2" s="7" t="s">
        <v>8</v>
      </c>
      <c r="AL2" s="7" t="s">
        <v>9</v>
      </c>
    </row>
    <row r="3" spans="1:38" x14ac:dyDescent="0.3">
      <c r="A3" s="11"/>
      <c r="B3" s="7" t="s">
        <v>15</v>
      </c>
      <c r="C3" s="7" t="s">
        <v>10</v>
      </c>
      <c r="D3" s="7">
        <f>99.75/100</f>
        <v>0.99750000000000005</v>
      </c>
      <c r="E3" s="7">
        <f>99/100</f>
        <v>0.99</v>
      </c>
      <c r="F3" s="7">
        <v>0.19591009999999101</v>
      </c>
      <c r="G3" s="7">
        <v>1.2969350000000699</v>
      </c>
      <c r="H3" s="7" t="s">
        <v>15</v>
      </c>
      <c r="I3" s="7">
        <v>0.94920000000000004</v>
      </c>
      <c r="J3" s="7">
        <v>0.95</v>
      </c>
      <c r="K3" s="7">
        <v>0.105901699998867</v>
      </c>
      <c r="L3" s="7">
        <v>0.91993810000167198</v>
      </c>
      <c r="N3" s="7" t="s">
        <v>15</v>
      </c>
      <c r="S3" s="7" t="s">
        <v>15</v>
      </c>
      <c r="T3" s="7">
        <v>0.76090000000000002</v>
      </c>
      <c r="U3" s="7">
        <v>0.68</v>
      </c>
      <c r="V3" s="7">
        <v>8.4482700000080499E-2</v>
      </c>
      <c r="W3" s="7">
        <v>0.81573889999981397</v>
      </c>
      <c r="X3" s="7" t="s">
        <v>15</v>
      </c>
      <c r="Y3" s="7">
        <v>1</v>
      </c>
      <c r="Z3" s="7">
        <v>1</v>
      </c>
      <c r="AA3" s="7">
        <v>6.71847999997226E-2</v>
      </c>
      <c r="AB3" s="7">
        <v>0.41742109999995503</v>
      </c>
      <c r="AC3" s="7" t="s">
        <v>15</v>
      </c>
      <c r="AD3" s="7">
        <v>0.9536</v>
      </c>
      <c r="AH3" s="7" t="s">
        <v>15</v>
      </c>
      <c r="AI3" s="12">
        <v>0.86570000000000003</v>
      </c>
      <c r="AJ3" s="12">
        <v>0.73</v>
      </c>
      <c r="AK3" s="12">
        <v>0.12833479999972</v>
      </c>
      <c r="AL3" s="13">
        <v>2.2889195999996401</v>
      </c>
    </row>
    <row r="4" spans="1:38" x14ac:dyDescent="0.3">
      <c r="C4" s="7" t="s">
        <v>11</v>
      </c>
      <c r="D4" s="7">
        <f>97.93/100</f>
        <v>0.97930000000000006</v>
      </c>
      <c r="E4" s="7">
        <f>94/100</f>
        <v>0.94</v>
      </c>
      <c r="F4" s="7">
        <v>3.4230305999999402</v>
      </c>
      <c r="G4" s="7">
        <v>1.2476832000000899</v>
      </c>
      <c r="I4" s="7">
        <v>0.92169999999999996</v>
      </c>
      <c r="J4" s="7">
        <v>0.93</v>
      </c>
      <c r="K4" s="7">
        <v>2.3493449999987202</v>
      </c>
      <c r="L4" s="7">
        <v>2.7212435999990698</v>
      </c>
      <c r="T4" s="7">
        <v>0.69430000000000003</v>
      </c>
      <c r="U4" s="7">
        <v>0.56999999999999995</v>
      </c>
      <c r="V4" s="7">
        <v>4.9959997000005298</v>
      </c>
      <c r="W4" s="7">
        <v>2.0400953999997</v>
      </c>
      <c r="Y4" s="7">
        <v>0.753</v>
      </c>
      <c r="Z4" s="7">
        <v>0.74</v>
      </c>
      <c r="AA4" s="7">
        <v>6.4769184000001498</v>
      </c>
      <c r="AB4" s="7">
        <v>12.2861576999998</v>
      </c>
      <c r="AI4" s="12">
        <v>0.93189999999999995</v>
      </c>
      <c r="AJ4" s="12">
        <v>0.86</v>
      </c>
      <c r="AK4" s="12">
        <v>7.3262930000000699</v>
      </c>
      <c r="AL4" s="12">
        <v>1.61295170000084</v>
      </c>
    </row>
    <row r="5" spans="1:38" x14ac:dyDescent="0.3">
      <c r="C5" s="7" t="s">
        <v>12</v>
      </c>
      <c r="D5" s="7">
        <f>83.38/100</f>
        <v>0.83379999999999999</v>
      </c>
      <c r="E5" s="7">
        <v>0.56999999999999995</v>
      </c>
      <c r="F5" s="7">
        <v>1.01814999999305E-2</v>
      </c>
      <c r="G5" s="7">
        <v>8.0382999999528693E-3</v>
      </c>
      <c r="I5" s="7">
        <v>0.64749999999999996</v>
      </c>
      <c r="J5" s="7">
        <v>0.63</v>
      </c>
      <c r="K5" s="7">
        <v>3.0640700000731099E-2</v>
      </c>
      <c r="L5" s="7">
        <v>1.6539899999770499E-2</v>
      </c>
      <c r="T5" s="7">
        <v>0.30470000000000003</v>
      </c>
      <c r="U5" s="7">
        <v>0.22</v>
      </c>
      <c r="V5" s="7">
        <v>2.14951999996628E-2</v>
      </c>
      <c r="W5" s="7">
        <v>9.6258000003217603E-3</v>
      </c>
      <c r="Y5" s="7">
        <v>0.69910000000000005</v>
      </c>
      <c r="Z5" s="7">
        <v>0.68</v>
      </c>
      <c r="AA5" s="7">
        <v>8.4695999998984899E-3</v>
      </c>
      <c r="AB5" s="7">
        <v>1.40798000002178E-2</v>
      </c>
      <c r="AI5" s="12">
        <v>0.86809999999999998</v>
      </c>
      <c r="AJ5" s="12">
        <v>0.74</v>
      </c>
      <c r="AK5" s="12">
        <v>3.83520999985194E-2</v>
      </c>
      <c r="AL5" s="12">
        <v>3.18990000050689E-3</v>
      </c>
    </row>
    <row r="6" spans="1:38" x14ac:dyDescent="0.3">
      <c r="C6" s="7" t="s">
        <v>13</v>
      </c>
      <c r="D6" s="7">
        <f>99.94/100</f>
        <v>0.99939999999999996</v>
      </c>
      <c r="E6" s="7">
        <v>1</v>
      </c>
      <c r="F6" s="7">
        <v>4.9285900000086202E-2</v>
      </c>
      <c r="G6" s="7">
        <v>1.7258000000310799E-3</v>
      </c>
      <c r="I6" s="7">
        <v>0.86199999999999999</v>
      </c>
      <c r="J6" s="7">
        <v>0.86</v>
      </c>
      <c r="K6" s="7">
        <v>0.10990909999964001</v>
      </c>
      <c r="L6" s="7">
        <v>6.5408999998908196E-3</v>
      </c>
      <c r="T6" s="7">
        <v>0.97250000000000003</v>
      </c>
      <c r="U6" s="7">
        <v>0.96</v>
      </c>
      <c r="V6" s="7">
        <v>0.18128460000025301</v>
      </c>
      <c r="W6" s="7">
        <v>1.67429999964952E-3</v>
      </c>
      <c r="Y6" s="7">
        <v>1</v>
      </c>
      <c r="Z6" s="7">
        <v>1</v>
      </c>
      <c r="AA6" s="7">
        <v>8.9877200000046203E-2</v>
      </c>
      <c r="AB6" s="7">
        <v>5.2971000000070403E-3</v>
      </c>
      <c r="AI6" s="12">
        <v>0.86639999999999995</v>
      </c>
      <c r="AJ6" s="12">
        <v>0.73</v>
      </c>
      <c r="AK6" s="12">
        <v>0.355002399999648</v>
      </c>
      <c r="AL6" s="12">
        <v>3.2876000004762301E-3</v>
      </c>
    </row>
    <row r="7" spans="1:38" x14ac:dyDescent="0.3">
      <c r="C7" s="7" t="s">
        <v>14</v>
      </c>
      <c r="D7" s="7">
        <f>99.86/100</f>
        <v>0.99860000000000004</v>
      </c>
      <c r="E7" s="7">
        <v>0.99</v>
      </c>
      <c r="F7" s="7">
        <v>9.0840193999999794</v>
      </c>
      <c r="G7" s="7">
        <v>3.8275200000043599E-2</v>
      </c>
      <c r="I7" s="7">
        <v>0.92749999999999999</v>
      </c>
      <c r="J7" s="7">
        <v>0.92</v>
      </c>
      <c r="K7" s="7">
        <v>33.215667099999301</v>
      </c>
      <c r="L7" s="7">
        <v>1.8876899999668201E-2</v>
      </c>
      <c r="T7" s="7">
        <v>0.80640000000000001</v>
      </c>
      <c r="U7" s="7">
        <v>0.75</v>
      </c>
      <c r="V7" s="7">
        <v>17.852379300000301</v>
      </c>
      <c r="W7" s="7">
        <v>2.3330899999564201E-2</v>
      </c>
      <c r="Y7" s="7">
        <v>0.92300000000000004</v>
      </c>
      <c r="Z7" s="7">
        <v>0.92</v>
      </c>
      <c r="AA7" s="7">
        <v>71.075697799999901</v>
      </c>
      <c r="AB7" s="7">
        <v>3.76799999999093E-2</v>
      </c>
      <c r="AI7" s="12">
        <v>0.93700000000000006</v>
      </c>
      <c r="AJ7" s="12">
        <v>0.87</v>
      </c>
      <c r="AK7" s="12">
        <v>38.7116513</v>
      </c>
      <c r="AL7" s="12">
        <v>3.07347999987541E-2</v>
      </c>
    </row>
    <row r="8" spans="1:38" x14ac:dyDescent="0.3">
      <c r="B8" s="7" t="s">
        <v>2</v>
      </c>
      <c r="C8" s="7" t="s">
        <v>10</v>
      </c>
      <c r="D8" s="9">
        <f>0.994176245210728</f>
        <v>0.994176245210728</v>
      </c>
      <c r="E8" s="10">
        <v>0.98358751557680102</v>
      </c>
      <c r="F8" s="7">
        <v>6.5233999994234104E-3</v>
      </c>
      <c r="G8" s="7">
        <v>0.48066570000082698</v>
      </c>
      <c r="H8" s="7" t="s">
        <v>2</v>
      </c>
      <c r="I8" s="14">
        <v>0.65533333333333299</v>
      </c>
      <c r="J8" s="14">
        <v>0.64146097026128501</v>
      </c>
      <c r="K8" s="14">
        <v>2.7668000002449801E-3</v>
      </c>
      <c r="L8" s="14">
        <v>0.21677769999951099</v>
      </c>
      <c r="N8" s="7" t="s">
        <v>2</v>
      </c>
      <c r="S8" s="7" t="s">
        <v>2</v>
      </c>
      <c r="T8" s="7">
        <v>0.58600862482031602</v>
      </c>
      <c r="U8" s="7">
        <v>0.423480970196775</v>
      </c>
      <c r="V8" s="7">
        <v>4.5432000006257996E-3</v>
      </c>
      <c r="W8" s="7">
        <v>0.25401959999999202</v>
      </c>
      <c r="X8" s="7" t="s">
        <v>2</v>
      </c>
      <c r="Y8" s="7">
        <v>1</v>
      </c>
      <c r="Z8" s="7">
        <v>1</v>
      </c>
      <c r="AA8" s="7">
        <v>9.6704000006866409E-3</v>
      </c>
      <c r="AB8" s="7">
        <v>0.467567199999393</v>
      </c>
      <c r="AC8" s="7" t="s">
        <v>2</v>
      </c>
      <c r="AH8" s="7" t="s">
        <v>2</v>
      </c>
      <c r="AI8" s="14">
        <v>0.827732810072765</v>
      </c>
      <c r="AJ8" s="14">
        <v>0.65542151746777699</v>
      </c>
      <c r="AK8" s="14">
        <v>1.04413000008207E-2</v>
      </c>
      <c r="AL8" s="14">
        <v>0.99069849999977999</v>
      </c>
    </row>
    <row r="9" spans="1:38" x14ac:dyDescent="0.3">
      <c r="B9" s="7">
        <v>14311.109375</v>
      </c>
      <c r="C9" s="7" t="s">
        <v>11</v>
      </c>
      <c r="D9" s="9">
        <f>0.928812260536398</f>
        <v>0.92881226053639798</v>
      </c>
      <c r="E9" s="10">
        <v>0.77121969438667204</v>
      </c>
      <c r="F9" s="7">
        <v>6.9472900002438095E-2</v>
      </c>
      <c r="G9" s="7">
        <v>0.24897890000283901</v>
      </c>
      <c r="H9" s="7">
        <v>5148.21875</v>
      </c>
      <c r="I9" s="14">
        <v>0.70983333333333298</v>
      </c>
      <c r="J9" s="14">
        <v>0.69814392322048202</v>
      </c>
      <c r="K9" s="14">
        <v>3.4186199998657602E-2</v>
      </c>
      <c r="L9" s="14">
        <v>0.22189069999876601</v>
      </c>
      <c r="S9" s="8">
        <v>0.90529999999999999</v>
      </c>
      <c r="T9" s="7">
        <v>0.63248682319118299</v>
      </c>
      <c r="U9" s="7">
        <v>0.46888187804548698</v>
      </c>
      <c r="V9" s="7">
        <v>8.3284500000445405E-2</v>
      </c>
      <c r="W9" s="7">
        <v>0.20968879999963899</v>
      </c>
      <c r="X9" s="7">
        <v>4030.359375</v>
      </c>
      <c r="Y9" s="7">
        <v>0.67855842737531802</v>
      </c>
      <c r="Z9" s="7">
        <v>0.65887630435741096</v>
      </c>
      <c r="AA9" s="7">
        <v>0.76628649999929599</v>
      </c>
      <c r="AB9" s="7">
        <v>3.5128269999995601</v>
      </c>
      <c r="AH9" s="12">
        <v>11728.984375</v>
      </c>
      <c r="AI9" s="14">
        <v>0.89780067042760203</v>
      </c>
      <c r="AJ9" s="14">
        <v>0.795604645942661</v>
      </c>
      <c r="AK9" s="14">
        <v>0.131625700001677</v>
      </c>
      <c r="AL9" s="14">
        <v>0.31516310000006298</v>
      </c>
    </row>
    <row r="10" spans="1:38" x14ac:dyDescent="0.3">
      <c r="B10" s="18">
        <v>0.9</v>
      </c>
      <c r="C10" s="7" t="s">
        <v>12</v>
      </c>
      <c r="D10" s="9">
        <v>0.91509578544061299</v>
      </c>
      <c r="E10" s="10">
        <v>0.78281452038003796</v>
      </c>
      <c r="F10" s="7">
        <v>3.6316000041551801E-3</v>
      </c>
      <c r="G10" s="7">
        <v>1.2826699996367E-2</v>
      </c>
      <c r="H10" s="8">
        <v>0.93959999999999999</v>
      </c>
      <c r="I10" s="14">
        <v>0.61316666666666597</v>
      </c>
      <c r="J10" s="14">
        <v>0.59758097794237397</v>
      </c>
      <c r="K10" s="14">
        <v>3.3122999993793201E-3</v>
      </c>
      <c r="L10" s="14">
        <v>1.2638500000321001E-2</v>
      </c>
      <c r="S10" s="7">
        <v>3208.3595749999999</v>
      </c>
      <c r="T10" s="7">
        <v>0.32934036096470198</v>
      </c>
      <c r="U10" s="7">
        <v>0.22373883029482999</v>
      </c>
      <c r="V10" s="7">
        <v>2.9639999993378201E-3</v>
      </c>
      <c r="W10" s="7">
        <v>5.1318999994691599E-3</v>
      </c>
      <c r="X10" s="8">
        <v>0.75</v>
      </c>
      <c r="Y10" s="7">
        <v>0.710374954495813</v>
      </c>
      <c r="Z10" s="7">
        <v>0.69364092564912105</v>
      </c>
      <c r="AA10" s="7">
        <v>3.9154000005510101E-3</v>
      </c>
      <c r="AB10" s="7">
        <v>2.6606999999785299E-2</v>
      </c>
      <c r="AH10" s="8">
        <v>0.90359999999999996</v>
      </c>
      <c r="AI10" s="14">
        <v>0.86853078243806703</v>
      </c>
      <c r="AJ10" s="14">
        <v>0.73709348503167305</v>
      </c>
      <c r="AK10" s="14">
        <v>4.7521999986201904E-3</v>
      </c>
      <c r="AL10" s="14">
        <v>3.07049999901209E-3</v>
      </c>
    </row>
    <row r="11" spans="1:38" x14ac:dyDescent="0.3">
      <c r="C11" s="7" t="s">
        <v>13</v>
      </c>
      <c r="D11" s="9">
        <v>0.99946360153256697</v>
      </c>
      <c r="E11" s="10">
        <v>0.99849172773339301</v>
      </c>
      <c r="F11" s="7">
        <v>3.71040000027278E-3</v>
      </c>
      <c r="G11" s="7">
        <v>1.01909999648341E-3</v>
      </c>
      <c r="H11" s="7">
        <v>3257.171875</v>
      </c>
      <c r="I11" s="14">
        <v>0.62966666666666604</v>
      </c>
      <c r="J11" s="14">
        <v>0.61484271155122205</v>
      </c>
      <c r="K11" s="14">
        <v>4.9318999990646201E-3</v>
      </c>
      <c r="L11" s="14">
        <v>1.5910999973129899E-3</v>
      </c>
      <c r="T11" s="7">
        <v>0.74125539051269695</v>
      </c>
      <c r="U11" s="7">
        <v>0.66587483890108101</v>
      </c>
      <c r="V11" s="7">
        <v>8.7439999997513899E-3</v>
      </c>
      <c r="W11" s="7">
        <v>1.1696999999912801E-3</v>
      </c>
      <c r="Y11" s="7">
        <v>1</v>
      </c>
      <c r="Z11" s="7">
        <v>1</v>
      </c>
      <c r="AA11" s="7">
        <v>1.79909999997107E-2</v>
      </c>
      <c r="AB11" s="7">
        <v>4.5799999998052902E-3</v>
      </c>
      <c r="AI11" s="14">
        <v>0.82969503720055504</v>
      </c>
      <c r="AJ11" s="14">
        <v>0.659395768693957</v>
      </c>
      <c r="AK11" s="14">
        <v>2.4798300000838901E-2</v>
      </c>
      <c r="AL11" s="14">
        <v>2.2172999997565001E-3</v>
      </c>
    </row>
    <row r="12" spans="1:38" x14ac:dyDescent="0.3">
      <c r="C12" s="7" t="s">
        <v>14</v>
      </c>
      <c r="D12" s="9">
        <v>0.99678160919540204</v>
      </c>
      <c r="E12" s="10">
        <v>0.990942541056969</v>
      </c>
      <c r="F12" s="7">
        <v>3.3484443000052102</v>
      </c>
      <c r="G12" s="7">
        <v>3.0277099998784199E-2</v>
      </c>
      <c r="I12" s="14">
        <v>0.75333333333333297</v>
      </c>
      <c r="J12" s="14">
        <v>0.74343098076685799</v>
      </c>
      <c r="K12" s="14">
        <v>1.7965180999999499</v>
      </c>
      <c r="L12" s="14">
        <v>2.9321499998332001E-2</v>
      </c>
      <c r="T12" s="7">
        <v>0.66187509982430903</v>
      </c>
      <c r="U12" s="7">
        <v>0.54634481476428598</v>
      </c>
      <c r="V12" s="7">
        <v>1.75621140000021</v>
      </c>
      <c r="W12" s="7">
        <v>1.6373300000850501E-2</v>
      </c>
      <c r="Y12" s="7">
        <v>0.738405533309064</v>
      </c>
      <c r="Z12" s="7">
        <v>0.72313478921962304</v>
      </c>
      <c r="AA12" s="7">
        <v>18.962442400000299</v>
      </c>
      <c r="AB12" s="7">
        <v>3.9083899999241098E-2</v>
      </c>
      <c r="AI12" s="14">
        <v>0.90826588177581502</v>
      </c>
      <c r="AJ12" s="14">
        <v>0.81652386878765404</v>
      </c>
      <c r="AK12" s="14">
        <v>4.7463275999998498</v>
      </c>
      <c r="AL12" s="14">
        <v>2.7130500000566798E-2</v>
      </c>
    </row>
    <row r="13" spans="1:38" x14ac:dyDescent="0.3">
      <c r="B13" s="7" t="s">
        <v>18</v>
      </c>
      <c r="C13" s="7" t="s">
        <v>10</v>
      </c>
      <c r="D13" s="9">
        <v>0.99739463601532496</v>
      </c>
      <c r="E13" s="10">
        <v>0.99266081851176702</v>
      </c>
      <c r="F13" s="7">
        <v>0.244683399999757</v>
      </c>
      <c r="G13" s="7">
        <v>1.1813688000002001</v>
      </c>
      <c r="H13" s="7" t="s">
        <v>18</v>
      </c>
      <c r="I13" s="7">
        <v>0.90266666666666595</v>
      </c>
      <c r="J13" s="7">
        <v>0.89875923724446505</v>
      </c>
      <c r="K13" s="7">
        <v>2.92438999999831E-2</v>
      </c>
      <c r="L13" s="7">
        <v>0.57794100000000903</v>
      </c>
      <c r="N13" s="7" t="s">
        <v>22</v>
      </c>
      <c r="O13" s="7">
        <v>0.97449930135072105</v>
      </c>
      <c r="P13" s="7">
        <v>0</v>
      </c>
      <c r="Q13" s="7">
        <v>4.4195799999215503E-2</v>
      </c>
      <c r="R13" s="7">
        <v>0.26856630000111098</v>
      </c>
      <c r="S13" s="7" t="s">
        <v>22</v>
      </c>
      <c r="T13" s="7">
        <v>0.74972049193419499</v>
      </c>
      <c r="U13" s="7">
        <v>0.66481219293983695</v>
      </c>
      <c r="V13" s="7">
        <v>0.13245059999962899</v>
      </c>
      <c r="W13" s="7">
        <v>1.3603788000000301</v>
      </c>
      <c r="X13" s="7" t="s">
        <v>25</v>
      </c>
      <c r="Y13" s="7">
        <v>1</v>
      </c>
      <c r="Z13" s="7">
        <v>1</v>
      </c>
      <c r="AA13" s="7">
        <v>3.2241999997495402E-3</v>
      </c>
      <c r="AB13" s="7">
        <v>0.37258730000030399</v>
      </c>
      <c r="AC13" s="7" t="s">
        <v>25</v>
      </c>
      <c r="AD13" s="7">
        <v>0.94748549323017395</v>
      </c>
      <c r="AE13" s="7">
        <v>0.87003826202892898</v>
      </c>
      <c r="AF13" s="7">
        <v>0.621541000000434</v>
      </c>
      <c r="AG13" s="7">
        <v>12.7967183</v>
      </c>
      <c r="AH13" s="7" t="s">
        <v>25</v>
      </c>
      <c r="AI13" s="14">
        <v>0.86231706320006496</v>
      </c>
      <c r="AJ13" s="14">
        <v>0.72460325601599396</v>
      </c>
      <c r="AK13" s="14">
        <v>7.2991199998796205E-2</v>
      </c>
      <c r="AL13" s="14">
        <v>1.9438098999999001</v>
      </c>
    </row>
    <row r="14" spans="1:38" x14ac:dyDescent="0.3">
      <c r="B14" s="8">
        <v>1.4E-3</v>
      </c>
      <c r="C14" s="7" t="s">
        <v>11</v>
      </c>
      <c r="D14" s="9">
        <v>0.98375478927202997</v>
      </c>
      <c r="E14" s="10">
        <v>0.95359390825190504</v>
      </c>
      <c r="F14" s="7">
        <v>5.6352080000001399</v>
      </c>
      <c r="G14" s="7">
        <v>0.90925590000006196</v>
      </c>
      <c r="H14" s="7">
        <v>94.234375</v>
      </c>
      <c r="I14" s="7">
        <v>0.87833333333333297</v>
      </c>
      <c r="J14" s="7">
        <v>0.87344952920191099</v>
      </c>
      <c r="K14" s="7">
        <v>0.57551409999996395</v>
      </c>
      <c r="L14" s="7">
        <v>1.2269467999999999</v>
      </c>
      <c r="O14" s="7">
        <v>0.97449930135072105</v>
      </c>
      <c r="P14" s="7">
        <v>0</v>
      </c>
      <c r="Q14" s="7">
        <v>6.0192000000824898E-2</v>
      </c>
      <c r="R14" s="7">
        <v>7.5014000012743002E-3</v>
      </c>
      <c r="S14" s="7">
        <v>83.25</v>
      </c>
      <c r="T14" s="7">
        <v>0.69158281424692503</v>
      </c>
      <c r="U14" s="7">
        <v>0.57154155635359605</v>
      </c>
      <c r="V14" s="7">
        <v>4.01920410000002</v>
      </c>
      <c r="W14" s="7">
        <v>1.98674100000016</v>
      </c>
      <c r="X14" s="7">
        <v>636.15625</v>
      </c>
      <c r="Y14" s="7">
        <v>0.40327630141972998</v>
      </c>
      <c r="Z14" s="7">
        <v>0.36549269613559898</v>
      </c>
      <c r="AA14" s="7">
        <v>5.7778500000040298E-2</v>
      </c>
      <c r="AB14" s="7">
        <v>0.63658810000015298</v>
      </c>
      <c r="AD14" s="7">
        <v>0.94883945841392603</v>
      </c>
      <c r="AE14" s="7">
        <v>0.87189184565808997</v>
      </c>
      <c r="AF14" s="7">
        <v>6.5155942000001197</v>
      </c>
      <c r="AG14" s="7">
        <v>2.4987541999998899</v>
      </c>
      <c r="AH14" s="7">
        <v>668.96870000000001</v>
      </c>
      <c r="AI14" s="14">
        <v>0.91595127135965904</v>
      </c>
      <c r="AJ14" s="14">
        <v>0.83188922734709703</v>
      </c>
      <c r="AK14" s="14">
        <v>7.1503244000014003</v>
      </c>
      <c r="AL14" s="14">
        <v>2.27376020000156</v>
      </c>
    </row>
    <row r="15" spans="1:38" x14ac:dyDescent="0.3">
      <c r="B15" s="7">
        <v>892.8125</v>
      </c>
      <c r="C15" s="7" t="s">
        <v>12</v>
      </c>
      <c r="D15" s="9">
        <v>0.86567049808429097</v>
      </c>
      <c r="E15" s="10">
        <v>0.690104064151567</v>
      </c>
      <c r="F15" s="7">
        <v>5.81250000000181E-2</v>
      </c>
      <c r="G15" s="7">
        <v>6.4128199999686303E-2</v>
      </c>
      <c r="H15" s="7">
        <v>55.04</v>
      </c>
      <c r="I15" s="7">
        <v>0.64333333333333298</v>
      </c>
      <c r="J15" s="7">
        <v>0.62900820660428902</v>
      </c>
      <c r="K15" s="7">
        <v>1.8100000000003998E-2</v>
      </c>
      <c r="L15" s="7">
        <v>3.0863300000021299E-2</v>
      </c>
      <c r="O15" s="7">
        <v>0.97449930135072105</v>
      </c>
      <c r="P15" s="7">
        <v>0</v>
      </c>
      <c r="Q15" s="7">
        <v>1.73854000004212E-2</v>
      </c>
      <c r="R15" s="7">
        <v>1.98429000010946E-2</v>
      </c>
      <c r="S15" s="8">
        <v>8.5699999999999998E-2</v>
      </c>
      <c r="T15" s="7">
        <v>0.31544481712186501</v>
      </c>
      <c r="U15" s="7">
        <v>0.22879744815523501</v>
      </c>
      <c r="V15" s="7">
        <v>2.3288800000045701E-2</v>
      </c>
      <c r="W15" s="7">
        <v>1.13587999999253E-2</v>
      </c>
      <c r="X15" s="8">
        <v>0.93389999999999995</v>
      </c>
      <c r="Y15" s="7">
        <v>0.67593738623953403</v>
      </c>
      <c r="Z15" s="7">
        <v>0.65717587546696998</v>
      </c>
      <c r="AA15" s="7">
        <v>3.74620000002323E-3</v>
      </c>
      <c r="AB15" s="7">
        <v>1.19778999996924E-2</v>
      </c>
      <c r="AD15" s="7">
        <v>0.83771760154738795</v>
      </c>
      <c r="AE15" s="7">
        <v>0.58829140596525298</v>
      </c>
      <c r="AF15" s="7">
        <v>8.4290699999655702E-2</v>
      </c>
      <c r="AG15" s="7">
        <v>0.100306000000273</v>
      </c>
      <c r="AH15" s="8">
        <v>0.37609999999999999</v>
      </c>
      <c r="AI15" s="14">
        <v>0.86599623906467105</v>
      </c>
      <c r="AJ15" s="14">
        <v>0.73196992629744495</v>
      </c>
      <c r="AK15" s="14">
        <v>5.2836799997748998E-2</v>
      </c>
      <c r="AL15" s="14">
        <v>3.2315500000549897E-2</v>
      </c>
    </row>
    <row r="16" spans="1:38" x14ac:dyDescent="0.3">
      <c r="C16" s="7" t="s">
        <v>13</v>
      </c>
      <c r="D16" s="9">
        <v>0.99946360153256697</v>
      </c>
      <c r="E16" s="10">
        <v>0.99849126349902095</v>
      </c>
      <c r="F16" s="7">
        <v>5.9744000000137E-2</v>
      </c>
      <c r="G16" s="7">
        <v>4.6581999999943903E-3</v>
      </c>
      <c r="I16" s="7">
        <v>0.79800000000000004</v>
      </c>
      <c r="J16" s="7">
        <v>0.78989399961590301</v>
      </c>
      <c r="K16" s="7">
        <v>5.1400600000022202E-2</v>
      </c>
      <c r="L16" s="7">
        <v>7.4782000000368498E-3</v>
      </c>
      <c r="O16" s="7">
        <v>0.97449930135072105</v>
      </c>
      <c r="P16" s="7">
        <v>0</v>
      </c>
      <c r="Q16" s="7">
        <v>3.2941900000878301E-2</v>
      </c>
      <c r="R16" s="7">
        <v>2.8303999988565898E-3</v>
      </c>
      <c r="T16" s="7">
        <v>0.94202204120747401</v>
      </c>
      <c r="U16" s="7">
        <v>0.92464558115718198</v>
      </c>
      <c r="V16" s="7">
        <v>0.12932329999966799</v>
      </c>
      <c r="W16" s="7">
        <v>3.22999999980311E-3</v>
      </c>
      <c r="Y16" s="7">
        <v>1</v>
      </c>
      <c r="Z16" s="7">
        <v>1</v>
      </c>
      <c r="AA16" s="7">
        <v>3.54960000004211E-3</v>
      </c>
      <c r="AB16" s="7">
        <v>7.2374999999737996E-3</v>
      </c>
      <c r="AD16" s="7">
        <v>0.94816247582205004</v>
      </c>
      <c r="AE16" s="7">
        <v>0.87081044914058803</v>
      </c>
      <c r="AF16" s="7">
        <v>0.39812489999985701</v>
      </c>
      <c r="AG16" s="7">
        <v>7.9358000002685003E-3</v>
      </c>
      <c r="AI16" s="14">
        <v>0.86337993622761799</v>
      </c>
      <c r="AJ16" s="14">
        <v>0.72674437003917802</v>
      </c>
      <c r="AK16" s="14">
        <v>0.19499609999911599</v>
      </c>
      <c r="AL16" s="14">
        <v>6.6392999979143497E-3</v>
      </c>
    </row>
    <row r="17" spans="2:38" x14ac:dyDescent="0.3">
      <c r="C17" s="7" t="s">
        <v>14</v>
      </c>
      <c r="D17" s="9">
        <v>0.99777777777777699</v>
      </c>
      <c r="E17" s="10">
        <v>0.99374455303380904</v>
      </c>
      <c r="F17" s="7">
        <v>26.292962299999999</v>
      </c>
      <c r="G17" s="7">
        <v>4.2679800000314502E-2</v>
      </c>
      <c r="I17" s="7">
        <v>0.86799999999999999</v>
      </c>
      <c r="J17" s="7">
        <v>0.86269845952410096</v>
      </c>
      <c r="K17" s="7">
        <v>15.042847499999899</v>
      </c>
      <c r="L17" s="7">
        <v>1.7398200000002299E-2</v>
      </c>
      <c r="O17" s="7">
        <v>0.97449930135072105</v>
      </c>
      <c r="P17" s="7">
        <v>0</v>
      </c>
      <c r="Q17" s="7">
        <v>6.5358440999989398</v>
      </c>
      <c r="R17" s="7">
        <v>2.29849000006652E-2</v>
      </c>
      <c r="T17" s="7">
        <v>0.79827503593675098</v>
      </c>
      <c r="U17" s="7">
        <v>0.73206181641421098</v>
      </c>
      <c r="V17" s="7">
        <v>18.568856399999699</v>
      </c>
      <c r="W17" s="7">
        <v>1.6466000000036701E-2</v>
      </c>
      <c r="Y17" s="7">
        <v>0.35726246814706902</v>
      </c>
      <c r="Z17" s="7">
        <v>0.316047206551136</v>
      </c>
      <c r="AA17" s="7">
        <v>4.23759840000002</v>
      </c>
      <c r="AB17" s="7">
        <v>3.6530800000036799E-2</v>
      </c>
      <c r="AD17" s="7">
        <v>0.95096711798839395</v>
      </c>
      <c r="AE17" s="7">
        <v>0.87521704519195798</v>
      </c>
      <c r="AF17" s="7">
        <v>129.443154999999</v>
      </c>
      <c r="AG17" s="7">
        <v>3.21849000001748E-2</v>
      </c>
      <c r="AI17" s="14">
        <v>0.92380017987081997</v>
      </c>
      <c r="AJ17" s="14">
        <v>0.84760065211720403</v>
      </c>
      <c r="AK17" s="14">
        <v>119.654117899997</v>
      </c>
      <c r="AL17" s="14">
        <v>3.3819600001152098E-2</v>
      </c>
    </row>
    <row r="18" spans="2:38" x14ac:dyDescent="0.3">
      <c r="B18" s="7" t="s">
        <v>16</v>
      </c>
      <c r="C18" s="7" t="s">
        <v>10</v>
      </c>
      <c r="D18" s="7">
        <f>97.84/100</f>
        <v>0.97840000000000005</v>
      </c>
      <c r="E18" s="7">
        <v>0.99</v>
      </c>
      <c r="F18" s="7">
        <v>2.04370000028575E-3</v>
      </c>
      <c r="G18" s="7">
        <v>0.400939400000424</v>
      </c>
      <c r="H18" s="7" t="s">
        <v>16</v>
      </c>
      <c r="I18" s="14">
        <v>0.88766666666666605</v>
      </c>
      <c r="J18" s="14">
        <v>0.88316221972367304</v>
      </c>
      <c r="K18" s="14">
        <v>1.16158000018913E-2</v>
      </c>
      <c r="L18" s="14">
        <v>0.398017100000288</v>
      </c>
      <c r="N18" s="7" t="s">
        <v>16</v>
      </c>
      <c r="S18" s="7" t="s">
        <v>16</v>
      </c>
      <c r="T18" s="7">
        <v>0.68902731193100097</v>
      </c>
      <c r="U18" s="7">
        <v>0.57669637471976398</v>
      </c>
      <c r="V18" s="7">
        <v>1.8562700002803401E-2</v>
      </c>
      <c r="W18" s="7">
        <v>0.46800290000101002</v>
      </c>
      <c r="X18" s="7" t="s">
        <v>16</v>
      </c>
      <c r="Y18" s="7">
        <v>0.865307608299963</v>
      </c>
      <c r="Z18" s="7">
        <v>0.85733141622151898</v>
      </c>
      <c r="AA18" s="7">
        <v>7.3019999990719898E-4</v>
      </c>
      <c r="AB18" s="7">
        <v>0.39388069999995401</v>
      </c>
      <c r="AC18" s="7" t="s">
        <v>16</v>
      </c>
      <c r="AD18" s="7">
        <v>0.94187620889748502</v>
      </c>
      <c r="AE18" s="7">
        <v>0.85684367290564301</v>
      </c>
      <c r="AF18" s="7">
        <v>9.8028100008377805E-2</v>
      </c>
      <c r="AG18" s="7">
        <v>3.0203264000010601</v>
      </c>
      <c r="AH18" s="7" t="s">
        <v>16</v>
      </c>
      <c r="AI18" s="14">
        <v>0.84171367835826905</v>
      </c>
      <c r="AJ18" s="14">
        <v>0.68342518763293703</v>
      </c>
      <c r="AK18" s="14">
        <v>5.0954099999216802E-2</v>
      </c>
      <c r="AL18" s="14">
        <v>3.0853640999994201</v>
      </c>
    </row>
    <row r="19" spans="2:38" x14ac:dyDescent="0.3">
      <c r="B19" s="7">
        <v>1251.03125</v>
      </c>
      <c r="C19" s="7" t="s">
        <v>11</v>
      </c>
      <c r="D19" s="7">
        <f>78.58/100</f>
        <v>0.78579999999999994</v>
      </c>
      <c r="E19" s="7">
        <v>0</v>
      </c>
      <c r="F19" s="7">
        <v>1.56434000000444E-2</v>
      </c>
      <c r="G19" s="7">
        <v>0.16063070000018301</v>
      </c>
      <c r="H19" s="7">
        <v>1146.546875</v>
      </c>
      <c r="I19" s="14">
        <v>0.86666666666666603</v>
      </c>
      <c r="J19" s="14">
        <v>0.86131904426401396</v>
      </c>
      <c r="K19" s="14">
        <v>0.28479270000025197</v>
      </c>
      <c r="L19" s="14">
        <v>0.84173260000170502</v>
      </c>
      <c r="S19" s="12">
        <v>1509.515625</v>
      </c>
      <c r="T19" s="7">
        <v>0.68263855614119096</v>
      </c>
      <c r="U19" s="7">
        <v>0.55505802454114295</v>
      </c>
      <c r="V19" s="7">
        <v>0.982309600000007</v>
      </c>
      <c r="W19" s="7">
        <v>1.12038170000232</v>
      </c>
      <c r="X19" s="7">
        <v>3396.421875</v>
      </c>
      <c r="Y19" s="7">
        <v>0.280087368037859</v>
      </c>
      <c r="Z19" s="7">
        <v>0.232146060533133</v>
      </c>
      <c r="AA19" s="7">
        <v>2.2965999996813402E-3</v>
      </c>
      <c r="AB19" s="7">
        <v>4.94824000002154E-2</v>
      </c>
      <c r="AD19" s="7">
        <v>0.94864603481624699</v>
      </c>
      <c r="AE19" s="7">
        <v>0.87165142515554805</v>
      </c>
      <c r="AF19" s="7">
        <v>1.2587676999974</v>
      </c>
      <c r="AG19" s="7">
        <v>2.5974228999984899</v>
      </c>
      <c r="AH19" s="13">
        <v>5065.375</v>
      </c>
      <c r="AI19" s="14">
        <v>0.93164908838198002</v>
      </c>
      <c r="AJ19" s="14">
        <v>0.86329798943503899</v>
      </c>
      <c r="AK19" s="14">
        <v>2.6173561000032302</v>
      </c>
      <c r="AL19" s="14">
        <v>1.1935286000007099</v>
      </c>
    </row>
    <row r="20" spans="2:38" x14ac:dyDescent="0.3">
      <c r="B20" s="8">
        <v>0.97070000000000001</v>
      </c>
      <c r="C20" s="7" t="s">
        <v>12</v>
      </c>
      <c r="D20" s="7">
        <f>55.31/100</f>
        <v>0.55310000000000004</v>
      </c>
      <c r="E20" s="7">
        <v>0.35</v>
      </c>
      <c r="F20" s="7">
        <v>2.0673999997597998E-3</v>
      </c>
      <c r="G20" s="7">
        <v>7.1870000001581502E-3</v>
      </c>
      <c r="H20" s="7">
        <v>77.03</v>
      </c>
      <c r="I20" s="14">
        <v>0.54200000000000004</v>
      </c>
      <c r="J20" s="14">
        <v>0.52365546931521301</v>
      </c>
      <c r="K20" s="14">
        <v>4.0421999983664102E-3</v>
      </c>
      <c r="L20" s="14">
        <v>1.20586999983061E-2</v>
      </c>
      <c r="S20" s="8">
        <v>0.61560000000000004</v>
      </c>
      <c r="T20" s="7">
        <v>0.264813927487621</v>
      </c>
      <c r="U20" s="7">
        <v>0.15182950642895701</v>
      </c>
      <c r="V20" s="7">
        <v>4.0684999985387497E-3</v>
      </c>
      <c r="W20" s="7">
        <v>6.02280000020982E-3</v>
      </c>
      <c r="X20" s="8">
        <v>0.997</v>
      </c>
      <c r="Y20" s="7">
        <v>0.58500182016745494</v>
      </c>
      <c r="Z20" s="7">
        <v>0.56061642412938695</v>
      </c>
      <c r="AA20" s="7">
        <v>3.1114000003071799E-3</v>
      </c>
      <c r="AB20" s="7">
        <v>1.5706900000168299E-2</v>
      </c>
      <c r="AD20" s="7">
        <v>0.82823984526112104</v>
      </c>
      <c r="AE20" s="7">
        <v>0.55433042003389099</v>
      </c>
      <c r="AF20" s="7">
        <v>1.01111999974818E-2</v>
      </c>
      <c r="AG20" s="7">
        <v>6.2660700001288205E-2</v>
      </c>
      <c r="AH20" s="19">
        <v>0.60840000000000005</v>
      </c>
      <c r="AI20" s="14">
        <v>0.86943013653830403</v>
      </c>
      <c r="AJ20" s="14">
        <v>0.73888982826734395</v>
      </c>
      <c r="AK20" s="14">
        <v>9.72460000048158E-3</v>
      </c>
      <c r="AL20" s="14">
        <v>4.5787999988533496E-3</v>
      </c>
    </row>
    <row r="21" spans="2:38" x14ac:dyDescent="0.3">
      <c r="C21" s="7" t="s">
        <v>13</v>
      </c>
      <c r="D21" s="7">
        <f>99.92/100</f>
        <v>0.99919999999999998</v>
      </c>
      <c r="E21" s="7">
        <v>1</v>
      </c>
      <c r="F21" s="7">
        <v>3.4705999996731398E-3</v>
      </c>
      <c r="G21" s="7">
        <v>3.1877999999778599E-3</v>
      </c>
      <c r="I21" s="14">
        <v>0.73250000000000004</v>
      </c>
      <c r="J21" s="14">
        <v>0.72178515012782396</v>
      </c>
      <c r="K21" s="14">
        <v>1.6806999999971501E-2</v>
      </c>
      <c r="L21" s="14">
        <v>1.70509999952628E-3</v>
      </c>
      <c r="T21" s="7">
        <v>0.96470212426129998</v>
      </c>
      <c r="U21" s="7">
        <v>0.95430771975681405</v>
      </c>
      <c r="V21" s="7">
        <v>3.8829700002679601E-2</v>
      </c>
      <c r="W21" s="7">
        <v>1.17620000310125E-3</v>
      </c>
      <c r="Y21" s="7">
        <v>0.947724790680742</v>
      </c>
      <c r="Z21" s="7">
        <v>0.94464962460787605</v>
      </c>
      <c r="AA21" s="7">
        <v>9.8680000019157801E-4</v>
      </c>
      <c r="AB21" s="7">
        <v>2.6943999996546998E-3</v>
      </c>
      <c r="AD21" s="7">
        <v>0.88172147001934198</v>
      </c>
      <c r="AE21" s="7">
        <v>0.71019002509644302</v>
      </c>
      <c r="AF21" s="7">
        <v>9.8341399992932496E-2</v>
      </c>
      <c r="AG21" s="7">
        <v>6.5684000001056102E-3</v>
      </c>
      <c r="AI21" s="14">
        <v>0.84212247567655896</v>
      </c>
      <c r="AJ21" s="14">
        <v>0.68423188347280095</v>
      </c>
      <c r="AK21" s="14">
        <v>0.115722599999571</v>
      </c>
      <c r="AL21" s="14">
        <v>2.7690999995684199E-3</v>
      </c>
    </row>
    <row r="22" spans="2:38" x14ac:dyDescent="0.3">
      <c r="C22" s="7" t="s">
        <v>14</v>
      </c>
      <c r="D22" s="7">
        <f>95.84/100</f>
        <v>0.95840000000000003</v>
      </c>
      <c r="E22" s="7">
        <v>0.88</v>
      </c>
      <c r="F22" s="7">
        <v>0.50156610000067303</v>
      </c>
      <c r="G22" s="7">
        <v>5.4267999999865403E-2</v>
      </c>
      <c r="I22" s="14">
        <v>0.81499999999999995</v>
      </c>
      <c r="J22" s="14">
        <v>0.80758215859014904</v>
      </c>
      <c r="K22" s="14">
        <v>6.8483609000031702</v>
      </c>
      <c r="L22" s="14">
        <v>1.58457999968959E-2</v>
      </c>
      <c r="T22" s="7">
        <v>0.73822073151253798</v>
      </c>
      <c r="U22" s="7">
        <v>0.65531149652279297</v>
      </c>
      <c r="V22" s="7">
        <v>5.81270000000222</v>
      </c>
      <c r="W22" s="7">
        <v>1.4217500000086101E-2</v>
      </c>
      <c r="Y22" s="7">
        <v>0.185365853658536</v>
      </c>
      <c r="Z22" s="7">
        <v>0.13160166197387901</v>
      </c>
      <c r="AA22" s="7">
        <v>0.20039550000001299</v>
      </c>
      <c r="AB22" s="7">
        <v>5.9734599999956103E-2</v>
      </c>
      <c r="AD22" s="7">
        <v>0.95116054158607299</v>
      </c>
      <c r="AE22" s="7">
        <v>0.87844827963474104</v>
      </c>
      <c r="AF22" s="7">
        <v>14.038708099993499</v>
      </c>
      <c r="AG22" s="7">
        <v>2.86898000049404E-2</v>
      </c>
      <c r="AI22" s="14">
        <v>0.93549178317390203</v>
      </c>
      <c r="AJ22" s="14">
        <v>0.87099251165718405</v>
      </c>
      <c r="AK22" s="14">
        <v>24.096144499999301</v>
      </c>
      <c r="AL22" s="14">
        <v>6.7649100004928103E-2</v>
      </c>
    </row>
    <row r="23" spans="2:38" x14ac:dyDescent="0.3">
      <c r="B23" s="7" t="s">
        <v>17</v>
      </c>
      <c r="C23" s="7" t="s">
        <v>10</v>
      </c>
      <c r="D23" s="7">
        <v>0.66674329501915697</v>
      </c>
      <c r="E23" s="10">
        <v>0.40567131716743599</v>
      </c>
      <c r="F23" s="7">
        <v>4.7280999988288299E-3</v>
      </c>
      <c r="G23" s="7">
        <v>0.63062480000007703</v>
      </c>
      <c r="H23" s="7" t="s">
        <v>17</v>
      </c>
      <c r="I23" s="7">
        <v>0.416833333333333</v>
      </c>
      <c r="J23" s="7">
        <v>0.39344525636862199</v>
      </c>
      <c r="K23" s="7">
        <v>1.06038000000125E-2</v>
      </c>
      <c r="L23" s="7">
        <v>0.38255639999999802</v>
      </c>
      <c r="N23" s="7" t="s">
        <v>17</v>
      </c>
      <c r="S23" s="7" t="s">
        <v>17</v>
      </c>
      <c r="T23" s="7">
        <v>0.43507426928605603</v>
      </c>
      <c r="U23" s="7">
        <v>0.19338299004121801</v>
      </c>
      <c r="V23" s="7">
        <v>1.2512000001151999E-2</v>
      </c>
      <c r="W23" s="7">
        <v>0.56600600000092505</v>
      </c>
      <c r="X23" s="7" t="s">
        <v>17</v>
      </c>
      <c r="Y23" s="7">
        <v>1</v>
      </c>
      <c r="Z23" s="7">
        <v>1</v>
      </c>
      <c r="AA23" s="7">
        <v>1.8357999997533599E-3</v>
      </c>
      <c r="AB23" s="7">
        <v>0.318862799998896</v>
      </c>
      <c r="AC23" s="7" t="s">
        <v>17</v>
      </c>
      <c r="AH23" s="7" t="s">
        <v>17</v>
      </c>
      <c r="AI23" s="14">
        <v>0.43507426928605603</v>
      </c>
      <c r="AJ23" s="14">
        <v>0.19338299004121801</v>
      </c>
      <c r="AK23" s="14">
        <v>1.2512000001151999E-2</v>
      </c>
      <c r="AL23" s="14">
        <v>0.56600600000092505</v>
      </c>
    </row>
    <row r="24" spans="2:38" x14ac:dyDescent="0.3">
      <c r="B24" s="7">
        <v>75.984375</v>
      </c>
      <c r="C24" s="7" t="s">
        <v>11</v>
      </c>
      <c r="D24" s="7">
        <v>0.15639846743294999</v>
      </c>
      <c r="E24" s="10">
        <v>6.7480514986539798E-4</v>
      </c>
      <c r="F24" s="7">
        <v>9.5930999996198807E-3</v>
      </c>
      <c r="G24" s="7">
        <v>6.2270900001749299E-2</v>
      </c>
      <c r="H24" s="7">
        <v>251.40625</v>
      </c>
      <c r="I24" s="7">
        <v>0.47866666666666602</v>
      </c>
      <c r="J24" s="7">
        <v>0.45771865462563999</v>
      </c>
      <c r="K24" s="7">
        <v>0.22620060000008299</v>
      </c>
      <c r="L24" s="7">
        <v>0.68915900000001695</v>
      </c>
      <c r="S24" s="7">
        <v>208.734375</v>
      </c>
      <c r="T24" s="7">
        <v>0.41287334291646699</v>
      </c>
      <c r="U24" s="7">
        <v>0.16334354520776501</v>
      </c>
      <c r="V24" s="7">
        <v>0.33940470000015899</v>
      </c>
      <c r="W24" s="7">
        <v>0.43373970000175099</v>
      </c>
      <c r="X24" s="7">
        <v>155.796875</v>
      </c>
      <c r="Y24" s="7">
        <v>0.31117582817619199</v>
      </c>
      <c r="Z24" s="7">
        <v>0.26509123688943398</v>
      </c>
      <c r="AA24" s="7">
        <v>8.3883999996032799E-3</v>
      </c>
      <c r="AB24" s="7">
        <v>0.20018769999842301</v>
      </c>
      <c r="AH24" s="12">
        <v>150.671875</v>
      </c>
      <c r="AI24" s="14">
        <v>0.41287334291646699</v>
      </c>
      <c r="AJ24" s="14">
        <v>0.16334354520776501</v>
      </c>
      <c r="AK24" s="14">
        <v>0.33940470000015899</v>
      </c>
      <c r="AL24" s="14">
        <v>0.43373970000175099</v>
      </c>
    </row>
    <row r="25" spans="2:38" x14ac:dyDescent="0.3">
      <c r="B25" s="8">
        <v>0.96379999999999999</v>
      </c>
      <c r="C25" s="7" t="s">
        <v>12</v>
      </c>
      <c r="D25" s="7">
        <v>0.231340996168582</v>
      </c>
      <c r="E25" s="10">
        <v>0.130967288017178</v>
      </c>
      <c r="F25" s="7">
        <v>1.9460999992588701E-3</v>
      </c>
      <c r="G25" s="7">
        <v>5.2902000006724804E-3</v>
      </c>
      <c r="H25" s="7">
        <v>76.44</v>
      </c>
      <c r="I25" s="7">
        <v>0.36566666666666597</v>
      </c>
      <c r="J25" s="7">
        <v>0.34012804567344901</v>
      </c>
      <c r="K25" s="7">
        <v>3.8251000000855098E-3</v>
      </c>
      <c r="L25" s="7">
        <v>1.4890799999989201E-2</v>
      </c>
      <c r="S25" s="8">
        <v>0.70040000000000002</v>
      </c>
      <c r="T25" s="7">
        <v>0.30602140233189501</v>
      </c>
      <c r="U25" s="7">
        <v>0.138003743676122</v>
      </c>
      <c r="V25" s="7">
        <v>3.4840999978769101E-3</v>
      </c>
      <c r="W25" s="7">
        <v>5.2181000028213003E-3</v>
      </c>
      <c r="X25" s="8">
        <v>0.99060000000000004</v>
      </c>
      <c r="Y25" s="7">
        <v>0.66508918820531404</v>
      </c>
      <c r="Z25" s="7">
        <v>0.64572215118927301</v>
      </c>
      <c r="AA25" s="7">
        <v>2.71539999994274E-3</v>
      </c>
      <c r="AB25" s="7">
        <v>2.24980999992112E-2</v>
      </c>
      <c r="AH25" s="8">
        <v>0.57430000000000003</v>
      </c>
      <c r="AI25" s="14">
        <v>0.30602140233189501</v>
      </c>
      <c r="AJ25" s="14">
        <v>0.138003743676122</v>
      </c>
      <c r="AK25" s="14">
        <v>3.4840999978769101E-3</v>
      </c>
      <c r="AL25" s="14">
        <v>5.2181000028213003E-3</v>
      </c>
    </row>
    <row r="26" spans="2:38" x14ac:dyDescent="0.3">
      <c r="C26" s="7" t="s">
        <v>13</v>
      </c>
      <c r="D26" s="7">
        <v>0.879923371647509</v>
      </c>
      <c r="E26" s="10">
        <v>0.71568396599577799</v>
      </c>
      <c r="F26" s="7">
        <v>2.0348999987618299E-3</v>
      </c>
      <c r="G26" s="7">
        <v>1.0304000006726699E-3</v>
      </c>
      <c r="I26" s="7">
        <v>0.42066666666666602</v>
      </c>
      <c r="J26" s="7">
        <v>0.39750602855074901</v>
      </c>
      <c r="K26" s="7">
        <v>1.28905000000258E-2</v>
      </c>
      <c r="L26" s="7">
        <v>1.7520000000104099E-3</v>
      </c>
      <c r="T26" s="7">
        <v>0.466379172656125</v>
      </c>
      <c r="U26" s="7">
        <v>0.229890234513101</v>
      </c>
      <c r="V26" s="7">
        <v>2.6734299997769901E-2</v>
      </c>
      <c r="W26" s="7">
        <v>1.01520000316668E-3</v>
      </c>
      <c r="Y26" s="7">
        <v>1</v>
      </c>
      <c r="Z26" s="7">
        <v>1</v>
      </c>
      <c r="AA26" s="7">
        <v>1.41259999873E-3</v>
      </c>
      <c r="AB26" s="7">
        <v>3.5342999999556902E-3</v>
      </c>
      <c r="AI26" s="14">
        <v>0.466379172656125</v>
      </c>
      <c r="AJ26" s="14">
        <v>0.229890234513101</v>
      </c>
      <c r="AK26" s="14">
        <v>2.6734299997769901E-2</v>
      </c>
      <c r="AL26" s="14">
        <v>1.01520000316668E-3</v>
      </c>
    </row>
    <row r="27" spans="2:38" x14ac:dyDescent="0.3">
      <c r="C27" s="7" t="s">
        <v>14</v>
      </c>
      <c r="D27" s="7">
        <v>0.25325670498084202</v>
      </c>
      <c r="E27" s="10">
        <v>9.46970366506385E-2</v>
      </c>
      <c r="F27" s="7">
        <v>0.25784709999970801</v>
      </c>
      <c r="G27" s="7">
        <v>4.06272000000171E-2</v>
      </c>
      <c r="I27" s="7">
        <v>0.50583333333333302</v>
      </c>
      <c r="J27" s="7">
        <v>0.48596364350009602</v>
      </c>
      <c r="K27" s="7">
        <v>8.0892125000000306</v>
      </c>
      <c r="L27" s="7">
        <v>1.7612000000099201E-2</v>
      </c>
      <c r="T27" s="7">
        <v>0.46605973486663399</v>
      </c>
      <c r="U27" s="7">
        <v>0.22883659772682299</v>
      </c>
      <c r="V27" s="7">
        <v>5.0333052000023599</v>
      </c>
      <c r="W27" s="7">
        <v>1.6147300000738999E-2</v>
      </c>
      <c r="Y27" s="7">
        <v>0.21463414634146299</v>
      </c>
      <c r="Z27" s="7">
        <v>0.16243124530286099</v>
      </c>
      <c r="AA27" s="7">
        <v>0.75843549999990501</v>
      </c>
      <c r="AB27" s="7">
        <v>3.8921299999856197E-2</v>
      </c>
      <c r="AI27" s="14">
        <v>0.46605973486663399</v>
      </c>
      <c r="AJ27" s="14">
        <v>0.22883659772682299</v>
      </c>
      <c r="AK27" s="14">
        <v>5.0333052000023599</v>
      </c>
      <c r="AL27" s="14">
        <v>1.6147300000738999E-2</v>
      </c>
    </row>
    <row r="28" spans="2:38" x14ac:dyDescent="0.3">
      <c r="B28" s="7" t="s">
        <v>3</v>
      </c>
      <c r="C28" s="7" t="s">
        <v>10</v>
      </c>
      <c r="D28" s="14">
        <v>0.99739463601532496</v>
      </c>
      <c r="E28" s="14">
        <v>0.99266081851176702</v>
      </c>
      <c r="F28" s="14">
        <v>0.24761340000000501</v>
      </c>
      <c r="G28" s="14">
        <v>0.77465269999998998</v>
      </c>
      <c r="H28" s="7" t="s">
        <v>3</v>
      </c>
      <c r="I28" s="7">
        <v>0.94383333333333297</v>
      </c>
      <c r="J28" s="7">
        <v>0.94157926839504003</v>
      </c>
      <c r="K28" s="7">
        <v>6.9400800000039398E-2</v>
      </c>
      <c r="L28" s="7">
        <v>0.82382029999962403</v>
      </c>
      <c r="N28" s="7" t="s">
        <v>3</v>
      </c>
      <c r="O28" s="7">
        <v>0.97449930135072105</v>
      </c>
      <c r="P28" s="7">
        <v>0</v>
      </c>
      <c r="Q28" s="7">
        <v>1.77347999997437E-2</v>
      </c>
      <c r="R28" s="7">
        <v>0.19821240000055601</v>
      </c>
      <c r="S28" s="7" t="s">
        <v>3</v>
      </c>
      <c r="T28" s="7">
        <v>0.74972049193419499</v>
      </c>
      <c r="U28" s="7">
        <v>0.66481219293983695</v>
      </c>
      <c r="V28" s="7">
        <v>5.6582499999876697E-2</v>
      </c>
      <c r="W28" s="7">
        <v>0.756507600000077</v>
      </c>
      <c r="X28" s="7" t="s">
        <v>3</v>
      </c>
      <c r="Y28" s="7">
        <v>1</v>
      </c>
      <c r="Z28" s="7">
        <v>1</v>
      </c>
      <c r="AA28" s="7">
        <v>6.71847999997226E-2</v>
      </c>
      <c r="AB28" s="7">
        <v>0.41742109999995503</v>
      </c>
      <c r="AC28" s="7" t="s">
        <v>3</v>
      </c>
      <c r="AH28" s="7" t="s">
        <v>3</v>
      </c>
      <c r="AI28" s="14">
        <v>0.86550568228272395</v>
      </c>
      <c r="AJ28" s="14">
        <v>0.73100111689380098</v>
      </c>
      <c r="AK28" s="14">
        <v>9.9486800001614001E-2</v>
      </c>
      <c r="AL28" s="14">
        <v>2.07022599999982</v>
      </c>
    </row>
    <row r="29" spans="2:38" x14ac:dyDescent="0.3">
      <c r="B29" s="7">
        <v>11.234375</v>
      </c>
      <c r="C29" s="7" t="s">
        <v>11</v>
      </c>
      <c r="D29" s="14">
        <v>0.98375478927202997</v>
      </c>
      <c r="E29" s="14">
        <v>0.95359390825190504</v>
      </c>
      <c r="F29" s="14">
        <v>2.9120311000000001</v>
      </c>
      <c r="G29" s="14">
        <v>0.905890599999992</v>
      </c>
      <c r="H29" s="7">
        <v>6.84375</v>
      </c>
      <c r="I29" s="7">
        <v>0.91916666666666602</v>
      </c>
      <c r="J29" s="7">
        <v>0.91592418233450301</v>
      </c>
      <c r="K29" s="7">
        <v>1.9510789999999301</v>
      </c>
      <c r="L29" s="7">
        <v>2.8026018999998898</v>
      </c>
      <c r="O29" s="7">
        <v>0.97449930135072105</v>
      </c>
      <c r="P29" s="7">
        <v>0</v>
      </c>
      <c r="Q29" s="7">
        <v>2.0424299999831402E-2</v>
      </c>
      <c r="R29" s="7">
        <v>4.3007999993278602E-3</v>
      </c>
      <c r="S29" s="7">
        <v>6.015625</v>
      </c>
      <c r="T29" s="7">
        <v>0.69158281424692503</v>
      </c>
      <c r="U29" s="7">
        <v>0.57154155635359605</v>
      </c>
      <c r="V29" s="7">
        <v>3.3776708999998801</v>
      </c>
      <c r="W29" s="7">
        <v>1.5895789999999499</v>
      </c>
      <c r="X29" s="7">
        <v>10.9375</v>
      </c>
      <c r="Y29" s="7">
        <v>0.753</v>
      </c>
      <c r="Z29" s="7">
        <v>0.74</v>
      </c>
      <c r="AA29" s="7">
        <v>6.4769184000001498</v>
      </c>
      <c r="AB29" s="7">
        <v>12.2861576999998</v>
      </c>
      <c r="AH29" s="12">
        <v>13.6875</v>
      </c>
      <c r="AI29" s="14">
        <v>0.92674352056250497</v>
      </c>
      <c r="AJ29" s="14">
        <v>0.85348057593931603</v>
      </c>
      <c r="AK29" s="14">
        <v>4.8734661000016697</v>
      </c>
      <c r="AL29" s="14">
        <v>0.99843889999829105</v>
      </c>
    </row>
    <row r="30" spans="2:38" x14ac:dyDescent="0.3">
      <c r="B30" s="8">
        <v>1.4E-3</v>
      </c>
      <c r="C30" s="7" t="s">
        <v>12</v>
      </c>
      <c r="D30" s="14">
        <v>0.86567049808429097</v>
      </c>
      <c r="E30" s="14">
        <v>0.690104064151567</v>
      </c>
      <c r="F30" s="14">
        <v>1.31834000000026E-2</v>
      </c>
      <c r="G30" s="14">
        <v>5.2308000000209597E-3</v>
      </c>
      <c r="H30" s="8">
        <v>2.0999999999999999E-3</v>
      </c>
      <c r="I30" s="7">
        <v>0.64500000000000002</v>
      </c>
      <c r="J30" s="7">
        <v>0.63073318157950298</v>
      </c>
      <c r="K30" s="7">
        <v>2.9702199999974199E-2</v>
      </c>
      <c r="L30" s="7">
        <v>1.78902000002381E-2</v>
      </c>
      <c r="N30" s="8"/>
      <c r="O30" s="7">
        <v>0.97449930135072105</v>
      </c>
      <c r="P30" s="7">
        <v>0</v>
      </c>
      <c r="Q30" s="7">
        <v>2.9430999993564902E-3</v>
      </c>
      <c r="R30" s="7">
        <v>6.9009999970148696E-4</v>
      </c>
      <c r="S30" s="8">
        <v>8.5699999999999998E-2</v>
      </c>
      <c r="T30" s="7">
        <v>0.31544481712186501</v>
      </c>
      <c r="U30" s="7">
        <v>0.22879744815523501</v>
      </c>
      <c r="V30" s="7">
        <v>2.23280000000158E-2</v>
      </c>
      <c r="W30" s="7">
        <v>4.5258000000103398E-3</v>
      </c>
      <c r="X30" s="8">
        <v>0</v>
      </c>
      <c r="Y30" s="7">
        <v>0.69910000000000005</v>
      </c>
      <c r="Z30" s="7">
        <v>0.68</v>
      </c>
      <c r="AA30" s="7">
        <v>8.4695999998984899E-3</v>
      </c>
      <c r="AB30" s="7">
        <v>1.40798000002178E-2</v>
      </c>
      <c r="AH30" s="8">
        <v>8.5599999999999996E-2</v>
      </c>
      <c r="AI30" s="14">
        <v>0.86869430136538295</v>
      </c>
      <c r="AJ30" s="14">
        <v>0.73740465187262105</v>
      </c>
      <c r="AK30" s="14">
        <v>5.7050300001719699E-2</v>
      </c>
      <c r="AL30" s="14">
        <v>4.5412999970722004E-3</v>
      </c>
    </row>
    <row r="31" spans="2:38" x14ac:dyDescent="0.3">
      <c r="C31" s="7" t="s">
        <v>13</v>
      </c>
      <c r="D31" s="14">
        <v>0.99938697318007597</v>
      </c>
      <c r="E31" s="14">
        <v>0.99827596411257402</v>
      </c>
      <c r="F31" s="14">
        <v>6.6837800000001807E-2</v>
      </c>
      <c r="G31" s="14">
        <v>1.22749999999882E-3</v>
      </c>
      <c r="I31" s="7">
        <v>0.86766666666666603</v>
      </c>
      <c r="J31" s="7">
        <v>0.86235877364440905</v>
      </c>
      <c r="K31" s="7">
        <v>6.9168100000297203E-2</v>
      </c>
      <c r="L31" s="7">
        <v>2.8437000000849301E-3</v>
      </c>
      <c r="O31" s="7">
        <v>0.97449930135072105</v>
      </c>
      <c r="P31" s="7">
        <v>0</v>
      </c>
      <c r="Q31" s="7">
        <v>7.1346999993693299E-3</v>
      </c>
      <c r="R31" s="7">
        <v>3.9890000061859599E-4</v>
      </c>
      <c r="T31" s="7">
        <v>0.94441782462865298</v>
      </c>
      <c r="U31" s="7">
        <v>0.92780082030574795</v>
      </c>
      <c r="V31" s="7">
        <v>9.2572000000018306E-2</v>
      </c>
      <c r="W31" s="7">
        <v>3.8936999999350502E-3</v>
      </c>
      <c r="Y31" s="7">
        <v>1</v>
      </c>
      <c r="Z31" s="7">
        <v>1</v>
      </c>
      <c r="AA31" s="7">
        <v>8.9877200000046203E-2</v>
      </c>
      <c r="AB31" s="7">
        <v>5.2971000000070403E-3</v>
      </c>
      <c r="AI31" s="14">
        <v>0.87032949063854104</v>
      </c>
      <c r="AJ31" s="14">
        <v>0.74065151794211603</v>
      </c>
      <c r="AK31" s="14">
        <v>0.232101099998544</v>
      </c>
      <c r="AL31" s="14">
        <v>2.0180999999865798E-3</v>
      </c>
    </row>
    <row r="32" spans="2:38" x14ac:dyDescent="0.3">
      <c r="C32" s="7" t="s">
        <v>14</v>
      </c>
      <c r="D32" s="14">
        <v>0.99724137931034396</v>
      </c>
      <c r="E32" s="14">
        <v>0.99225100604555105</v>
      </c>
      <c r="F32" s="14">
        <v>7.5783749999999896</v>
      </c>
      <c r="G32" s="14">
        <v>3.0705299999993899E-2</v>
      </c>
      <c r="I32" s="7">
        <v>0.92549999999999999</v>
      </c>
      <c r="J32" s="7">
        <v>0.92250942787514401</v>
      </c>
      <c r="K32" s="7">
        <v>33.260756099999902</v>
      </c>
      <c r="L32" s="7">
        <v>1.6847599999891799E-2</v>
      </c>
      <c r="O32" s="7">
        <v>0.97449930135072105</v>
      </c>
      <c r="P32" s="7">
        <v>0</v>
      </c>
      <c r="Q32" s="7">
        <v>4.3227137000003397</v>
      </c>
      <c r="R32" s="7">
        <v>1.6243599999142998E-2</v>
      </c>
      <c r="T32" s="7">
        <v>0.79859447372624104</v>
      </c>
      <c r="U32" s="7">
        <v>0.73381370204914398</v>
      </c>
      <c r="V32" s="7">
        <v>15.2854212999995</v>
      </c>
      <c r="W32" s="7">
        <v>1.43859999998312E-2</v>
      </c>
      <c r="Y32" s="7">
        <v>0.92300000000000004</v>
      </c>
      <c r="Z32" s="7">
        <v>0.92</v>
      </c>
      <c r="AA32" s="7">
        <v>71.075697799999901</v>
      </c>
      <c r="AB32" s="7">
        <v>3.76799999999093E-2</v>
      </c>
      <c r="AI32" s="14">
        <v>0.93238492355490099</v>
      </c>
      <c r="AJ32" s="14">
        <v>0.86477240436659797</v>
      </c>
      <c r="AK32" s="14">
        <v>39.575962299997599</v>
      </c>
      <c r="AL32" s="14">
        <v>2.5832200000877398E-2</v>
      </c>
    </row>
    <row r="33" spans="4:12" x14ac:dyDescent="0.3">
      <c r="D33" s="14"/>
      <c r="E33" s="14"/>
      <c r="F33" s="14"/>
      <c r="G33" s="14"/>
      <c r="H33" s="7" t="s">
        <v>19</v>
      </c>
      <c r="I33" s="7">
        <v>0.67266666666666597</v>
      </c>
      <c r="J33" s="7">
        <v>0.659500181865737</v>
      </c>
      <c r="K33" s="7">
        <v>7.3654000000260497E-3</v>
      </c>
      <c r="L33" s="7">
        <v>0.39242399999989103</v>
      </c>
    </row>
    <row r="34" spans="4:12" x14ac:dyDescent="0.3">
      <c r="H34" s="7">
        <v>260.859375</v>
      </c>
      <c r="I34" s="7">
        <v>0.668333333333333</v>
      </c>
      <c r="J34" s="7">
        <v>0.65500049192769005</v>
      </c>
      <c r="K34" s="7">
        <v>0.145360900000014</v>
      </c>
      <c r="L34" s="7">
        <v>0.555118200000151</v>
      </c>
    </row>
    <row r="35" spans="4:12" x14ac:dyDescent="0.3">
      <c r="H35" s="8">
        <v>0.85460000000000003</v>
      </c>
      <c r="I35" s="7">
        <v>0.54416666666666602</v>
      </c>
      <c r="J35" s="7">
        <v>0.52577029526853403</v>
      </c>
      <c r="K35" s="7">
        <v>4.08770000012737E-3</v>
      </c>
      <c r="L35" s="7">
        <v>2.4801900000056699E-2</v>
      </c>
    </row>
    <row r="36" spans="4:12" x14ac:dyDescent="0.3">
      <c r="I36" s="7">
        <v>0.66400000000000003</v>
      </c>
      <c r="J36" s="7">
        <v>0.65054342721617797</v>
      </c>
      <c r="K36" s="7">
        <v>1.00073000000975E-2</v>
      </c>
      <c r="L36" s="7">
        <v>1.8864000001030899E-3</v>
      </c>
    </row>
    <row r="37" spans="4:12" x14ac:dyDescent="0.3">
      <c r="I37" s="7">
        <v>0.73933333333333295</v>
      </c>
      <c r="J37" s="7">
        <v>0.72887792471421797</v>
      </c>
      <c r="K37" s="7">
        <v>5.0084179000000404</v>
      </c>
      <c r="L37" s="7">
        <v>1.8144800000072701E-2</v>
      </c>
    </row>
    <row r="38" spans="4:12" x14ac:dyDescent="0.3">
      <c r="H38" s="7" t="s">
        <v>20</v>
      </c>
      <c r="I38" s="7">
        <v>0.82350000000000001</v>
      </c>
      <c r="J38" s="7">
        <v>0.81642197059775601</v>
      </c>
      <c r="K38" s="7">
        <v>9.7039000002041506E-3</v>
      </c>
      <c r="L38" s="7">
        <v>0.38437979999980598</v>
      </c>
    </row>
    <row r="39" spans="4:12" x14ac:dyDescent="0.3">
      <c r="H39" s="7">
        <v>278.9375</v>
      </c>
      <c r="I39" s="7">
        <v>0.80216666666666603</v>
      </c>
      <c r="J39" s="7">
        <v>0.79423570482028405</v>
      </c>
      <c r="K39" s="7">
        <v>0.22294770000007699</v>
      </c>
      <c r="L39" s="7">
        <v>0.711393400000361</v>
      </c>
    </row>
    <row r="40" spans="4:12" x14ac:dyDescent="0.3">
      <c r="H40" s="8">
        <v>0.80369999999999997</v>
      </c>
      <c r="I40" s="7">
        <v>0.58650000000000002</v>
      </c>
      <c r="J40" s="7">
        <v>0.56987762200633896</v>
      </c>
      <c r="K40" s="7">
        <v>9.6106000000872795E-3</v>
      </c>
      <c r="L40" s="7">
        <v>2.50943000000916E-2</v>
      </c>
    </row>
    <row r="41" spans="4:12" x14ac:dyDescent="0.3">
      <c r="I41" s="7">
        <v>0.75216666666666598</v>
      </c>
      <c r="J41" s="7">
        <v>0.74223028872114405</v>
      </c>
      <c r="K41" s="7">
        <v>2.3187299999790401E-2</v>
      </c>
      <c r="L41" s="7">
        <v>5.1482000003488697E-3</v>
      </c>
    </row>
    <row r="42" spans="4:12" x14ac:dyDescent="0.3">
      <c r="I42" s="7">
        <v>0.82199999999999995</v>
      </c>
      <c r="J42" s="7">
        <v>0.81487650980513104</v>
      </c>
      <c r="K42" s="7">
        <v>7.4036160000000502</v>
      </c>
      <c r="L42" s="7">
        <v>2.43745000002491E-2</v>
      </c>
    </row>
    <row r="49" spans="2:29" x14ac:dyDescent="0.3">
      <c r="C49" s="7" t="s">
        <v>2</v>
      </c>
      <c r="D49" s="7" t="s">
        <v>4</v>
      </c>
      <c r="E49" s="7" t="s">
        <v>16</v>
      </c>
      <c r="F49" s="7" t="s">
        <v>28</v>
      </c>
      <c r="G49" s="7" t="s">
        <v>3</v>
      </c>
    </row>
    <row r="50" spans="2:29" x14ac:dyDescent="0.3">
      <c r="B50" s="7" t="s">
        <v>30</v>
      </c>
      <c r="C50" s="7">
        <f>H11</f>
        <v>3257.171875</v>
      </c>
      <c r="D50" s="7">
        <f>H14</f>
        <v>94.234375</v>
      </c>
      <c r="E50" s="7">
        <f>H19</f>
        <v>1146.546875</v>
      </c>
      <c r="F50" s="7">
        <f>H24</f>
        <v>251.40625</v>
      </c>
      <c r="G50" s="7">
        <f>H29</f>
        <v>6.84375</v>
      </c>
      <c r="O50" s="7" t="s">
        <v>2</v>
      </c>
      <c r="P50" s="7" t="s">
        <v>4</v>
      </c>
      <c r="Q50" s="7" t="s">
        <v>16</v>
      </c>
      <c r="R50" s="7" t="s">
        <v>28</v>
      </c>
      <c r="S50" s="7" t="s">
        <v>3</v>
      </c>
    </row>
    <row r="51" spans="2:29" x14ac:dyDescent="0.3">
      <c r="B51" s="7" t="s">
        <v>31</v>
      </c>
      <c r="C51" s="7">
        <f>S10</f>
        <v>3208.3595749999999</v>
      </c>
      <c r="D51" s="7">
        <f>$S14</f>
        <v>83.25</v>
      </c>
      <c r="E51" s="7">
        <f>$S19</f>
        <v>1509.515625</v>
      </c>
      <c r="F51" s="7">
        <f>$S24</f>
        <v>208.734375</v>
      </c>
      <c r="G51" s="7">
        <f>$S29</f>
        <v>6.015625</v>
      </c>
      <c r="N51" s="7" t="s">
        <v>30</v>
      </c>
      <c r="O51" s="15">
        <f>C50/86400</f>
        <v>3.7698748553240742E-2</v>
      </c>
      <c r="P51" s="15">
        <f t="shared" ref="P51:S55" si="0">D50/86400</f>
        <v>1.090675636574074E-3</v>
      </c>
      <c r="Q51" s="15">
        <f t="shared" si="0"/>
        <v>1.3270218460648148E-2</v>
      </c>
      <c r="R51" s="15">
        <f t="shared" si="0"/>
        <v>2.9097945601851854E-3</v>
      </c>
      <c r="S51" s="15">
        <f t="shared" si="0"/>
        <v>7.921006944444444E-5</v>
      </c>
      <c r="X51" s="7" t="s">
        <v>46</v>
      </c>
      <c r="Y51" s="7" t="s">
        <v>2</v>
      </c>
      <c r="Z51" s="7" t="s">
        <v>4</v>
      </c>
      <c r="AA51" s="7" t="s">
        <v>16</v>
      </c>
      <c r="AB51" s="7" t="s">
        <v>28</v>
      </c>
      <c r="AC51" s="7" t="s">
        <v>3</v>
      </c>
    </row>
    <row r="52" spans="2:29" x14ac:dyDescent="0.3">
      <c r="B52" s="7" t="s">
        <v>32</v>
      </c>
      <c r="C52" s="7">
        <f>AH$9</f>
        <v>11728.984375</v>
      </c>
      <c r="D52" s="7">
        <f>AH$14</f>
        <v>668.96870000000001</v>
      </c>
      <c r="E52" s="7">
        <f>AH19</f>
        <v>5065.375</v>
      </c>
      <c r="F52" s="7">
        <f>AH24</f>
        <v>150.671875</v>
      </c>
      <c r="G52" s="7">
        <f>AH29</f>
        <v>13.6875</v>
      </c>
      <c r="N52" s="7" t="s">
        <v>31</v>
      </c>
      <c r="O52" s="15">
        <f t="shared" ref="O52:O55" si="1">C51/86400</f>
        <v>3.7133791377314818E-2</v>
      </c>
      <c r="P52" s="15">
        <f t="shared" si="0"/>
        <v>9.6354166666666669E-4</v>
      </c>
      <c r="Q52" s="15">
        <f t="shared" si="0"/>
        <v>1.7471245659722221E-2</v>
      </c>
      <c r="R52" s="15">
        <f t="shared" si="0"/>
        <v>2.4159071180555555E-3</v>
      </c>
      <c r="S52" s="15">
        <f t="shared" si="0"/>
        <v>6.9625289351851857E-5</v>
      </c>
      <c r="X52" s="7" t="s">
        <v>30</v>
      </c>
    </row>
    <row r="53" spans="2:29" x14ac:dyDescent="0.3">
      <c r="B53" s="7" t="s">
        <v>29</v>
      </c>
      <c r="C53" s="7">
        <f>B$9</f>
        <v>14311.109375</v>
      </c>
      <c r="D53" s="7">
        <f>B$15</f>
        <v>892.8125</v>
      </c>
      <c r="E53" s="7">
        <f>B19</f>
        <v>1251.03125</v>
      </c>
      <c r="F53" s="7">
        <f>B24</f>
        <v>75.984375</v>
      </c>
      <c r="G53" s="7">
        <f>B29</f>
        <v>11.234375</v>
      </c>
      <c r="N53" s="7" t="s">
        <v>32</v>
      </c>
      <c r="O53" s="15">
        <f t="shared" si="1"/>
        <v>0.1357521339699074</v>
      </c>
      <c r="P53" s="15">
        <f t="shared" si="0"/>
        <v>7.7426932870370375E-3</v>
      </c>
      <c r="Q53" s="15">
        <f>E52/86400</f>
        <v>5.8627025462962966E-2</v>
      </c>
      <c r="R53" s="15">
        <f t="shared" si="0"/>
        <v>1.7438874421296297E-3</v>
      </c>
      <c r="S53" s="15">
        <f t="shared" si="0"/>
        <v>1.5842013888888888E-4</v>
      </c>
      <c r="X53" s="7" t="s">
        <v>31</v>
      </c>
    </row>
    <row r="54" spans="2:29" x14ac:dyDescent="0.3">
      <c r="B54" s="7" t="s">
        <v>33</v>
      </c>
      <c r="C54" s="7">
        <f>X$9</f>
        <v>4030.359375</v>
      </c>
      <c r="D54" s="7">
        <f>X$14</f>
        <v>636.15625</v>
      </c>
      <c r="E54" s="7">
        <f>X19</f>
        <v>3396.421875</v>
      </c>
      <c r="F54" s="7">
        <f>X$24</f>
        <v>155.796875</v>
      </c>
      <c r="G54" s="7">
        <f>X29</f>
        <v>10.9375</v>
      </c>
      <c r="I54" s="15">
        <f>B9/86400</f>
        <v>0.16563783998842593</v>
      </c>
      <c r="J54" s="7">
        <v>86400</v>
      </c>
      <c r="N54" s="7" t="s">
        <v>29</v>
      </c>
      <c r="O54" s="15">
        <f t="shared" si="1"/>
        <v>0.16563783998842593</v>
      </c>
      <c r="P54" s="15">
        <f t="shared" si="0"/>
        <v>1.0333478009259258E-2</v>
      </c>
      <c r="Q54" s="15">
        <f t="shared" si="0"/>
        <v>1.4479528356481482E-2</v>
      </c>
      <c r="R54" s="15">
        <f t="shared" si="0"/>
        <v>8.7944878472222222E-4</v>
      </c>
      <c r="S54" s="15">
        <f t="shared" si="0"/>
        <v>1.3002748842592593E-4</v>
      </c>
      <c r="X54" s="7" t="s">
        <v>32</v>
      </c>
    </row>
    <row r="55" spans="2:29" x14ac:dyDescent="0.3">
      <c r="N55" s="7" t="s">
        <v>33</v>
      </c>
      <c r="O55" s="15">
        <f t="shared" si="1"/>
        <v>4.664767795138889E-2</v>
      </c>
      <c r="P55" s="15">
        <f t="shared" si="0"/>
        <v>7.3629195601851855E-3</v>
      </c>
      <c r="Q55" s="15">
        <f t="shared" si="0"/>
        <v>3.9310438368055554E-2</v>
      </c>
      <c r="R55" s="15">
        <f t="shared" si="0"/>
        <v>1.8032045717592592E-3</v>
      </c>
      <c r="S55" s="15">
        <f t="shared" si="0"/>
        <v>1.2659143518518518E-4</v>
      </c>
      <c r="X55" s="7" t="s">
        <v>29</v>
      </c>
    </row>
    <row r="56" spans="2:29" x14ac:dyDescent="0.3">
      <c r="X56" s="7" t="s">
        <v>33</v>
      </c>
    </row>
    <row r="57" spans="2:29" x14ac:dyDescent="0.3">
      <c r="D57" s="7" t="s">
        <v>2</v>
      </c>
      <c r="E57" s="7" t="s">
        <v>4</v>
      </c>
      <c r="F57" s="7" t="s">
        <v>28</v>
      </c>
      <c r="G57" s="7" t="s">
        <v>16</v>
      </c>
      <c r="H57" s="7" t="s">
        <v>3</v>
      </c>
    </row>
    <row r="58" spans="2:29" x14ac:dyDescent="0.3">
      <c r="B58" s="16" t="s">
        <v>39</v>
      </c>
      <c r="C58" s="7" t="s">
        <v>34</v>
      </c>
      <c r="D58" s="7">
        <v>99.75</v>
      </c>
    </row>
    <row r="59" spans="2:29" x14ac:dyDescent="0.3">
      <c r="B59" s="16"/>
      <c r="C59" s="7" t="s">
        <v>35</v>
      </c>
      <c r="D59" s="7">
        <v>97.93</v>
      </c>
    </row>
    <row r="60" spans="2:29" x14ac:dyDescent="0.3">
      <c r="B60" s="16"/>
      <c r="C60" s="7" t="s">
        <v>36</v>
      </c>
      <c r="D60" s="7">
        <v>83.38</v>
      </c>
    </row>
    <row r="61" spans="2:29" x14ac:dyDescent="0.3">
      <c r="B61" s="16"/>
      <c r="C61" s="7" t="s">
        <v>37</v>
      </c>
      <c r="D61" s="7">
        <v>99.94</v>
      </c>
    </row>
    <row r="62" spans="2:29" x14ac:dyDescent="0.3">
      <c r="B62" s="16"/>
      <c r="C62" s="7" t="s">
        <v>38</v>
      </c>
      <c r="D62" s="7">
        <v>99.86</v>
      </c>
    </row>
    <row r="63" spans="2:29" x14ac:dyDescent="0.3">
      <c r="B63" s="7" t="s">
        <v>2</v>
      </c>
      <c r="C63" s="7" t="s">
        <v>34</v>
      </c>
      <c r="D63" s="7">
        <f>0.994176245210728*100</f>
        <v>99.417624521072796</v>
      </c>
    </row>
    <row r="64" spans="2:29" x14ac:dyDescent="0.3">
      <c r="C64" s="7" t="s">
        <v>35</v>
      </c>
      <c r="D64" s="7">
        <f>0.928812260536398*100</f>
        <v>92.881226053639793</v>
      </c>
    </row>
    <row r="65" spans="2:4" x14ac:dyDescent="0.3">
      <c r="C65" s="7" t="s">
        <v>36</v>
      </c>
      <c r="D65" s="7">
        <v>0.91509578544061299</v>
      </c>
    </row>
    <row r="66" spans="2:4" x14ac:dyDescent="0.3">
      <c r="C66" s="7" t="s">
        <v>37</v>
      </c>
      <c r="D66" s="7">
        <v>0.99946360153256697</v>
      </c>
    </row>
    <row r="67" spans="2:4" x14ac:dyDescent="0.3">
      <c r="C67" s="7" t="s">
        <v>38</v>
      </c>
      <c r="D67" s="7">
        <v>0.99678160919540204</v>
      </c>
    </row>
    <row r="68" spans="2:4" x14ac:dyDescent="0.3">
      <c r="B68" s="7" t="s">
        <v>18</v>
      </c>
      <c r="C68" s="7" t="s">
        <v>34</v>
      </c>
      <c r="D68" s="7">
        <v>0.99739463601532496</v>
      </c>
    </row>
    <row r="69" spans="2:4" x14ac:dyDescent="0.3">
      <c r="C69" s="7" t="s">
        <v>35</v>
      </c>
      <c r="D69" s="7">
        <v>0.98375478927202997</v>
      </c>
    </row>
    <row r="70" spans="2:4" x14ac:dyDescent="0.3">
      <c r="C70" s="7" t="s">
        <v>36</v>
      </c>
      <c r="D70" s="7">
        <v>0.86567049808429097</v>
      </c>
    </row>
    <row r="71" spans="2:4" x14ac:dyDescent="0.3">
      <c r="C71" s="7" t="s">
        <v>37</v>
      </c>
      <c r="D71" s="7">
        <v>0.99946360153256697</v>
      </c>
    </row>
    <row r="72" spans="2:4" x14ac:dyDescent="0.3">
      <c r="C72" s="7" t="s">
        <v>38</v>
      </c>
      <c r="D72" s="7">
        <v>0.99777777777777699</v>
      </c>
    </row>
    <row r="73" spans="2:4" x14ac:dyDescent="0.3">
      <c r="B73" s="7" t="s">
        <v>16</v>
      </c>
      <c r="C73" s="7" t="s">
        <v>34</v>
      </c>
      <c r="D73" s="7">
        <v>97.84</v>
      </c>
    </row>
    <row r="74" spans="2:4" x14ac:dyDescent="0.3">
      <c r="C74" s="7" t="s">
        <v>35</v>
      </c>
      <c r="D74" s="7">
        <v>78.58</v>
      </c>
    </row>
    <row r="75" spans="2:4" x14ac:dyDescent="0.3">
      <c r="C75" s="7" t="s">
        <v>36</v>
      </c>
      <c r="D75" s="7">
        <v>55.31</v>
      </c>
    </row>
    <row r="76" spans="2:4" x14ac:dyDescent="0.3">
      <c r="C76" s="7" t="s">
        <v>37</v>
      </c>
      <c r="D76" s="7">
        <v>99.92</v>
      </c>
    </row>
    <row r="77" spans="2:4" x14ac:dyDescent="0.3">
      <c r="C77" s="7" t="s">
        <v>38</v>
      </c>
      <c r="D77" s="7">
        <v>95.84</v>
      </c>
    </row>
    <row r="78" spans="2:4" x14ac:dyDescent="0.3">
      <c r="B78" s="7" t="s">
        <v>17</v>
      </c>
      <c r="C78" s="7" t="s">
        <v>34</v>
      </c>
      <c r="D78" s="7">
        <v>0.66674329501915697</v>
      </c>
    </row>
    <row r="79" spans="2:4" x14ac:dyDescent="0.3">
      <c r="C79" s="7" t="s">
        <v>35</v>
      </c>
      <c r="D79" s="7">
        <v>0.15639846743294999</v>
      </c>
    </row>
    <row r="80" spans="2:4" x14ac:dyDescent="0.3">
      <c r="B80" s="8"/>
      <c r="C80" s="7" t="s">
        <v>36</v>
      </c>
      <c r="D80" s="7">
        <v>0.231340996168582</v>
      </c>
    </row>
    <row r="81" spans="2:7" x14ac:dyDescent="0.3">
      <c r="C81" s="7" t="s">
        <v>37</v>
      </c>
      <c r="D81" s="7">
        <v>0.879923371647509</v>
      </c>
    </row>
    <row r="82" spans="2:7" x14ac:dyDescent="0.3">
      <c r="C82" s="7" t="s">
        <v>38</v>
      </c>
      <c r="D82" s="7">
        <v>0.25325670498084202</v>
      </c>
    </row>
    <row r="83" spans="2:7" x14ac:dyDescent="0.3">
      <c r="B83" s="7" t="s">
        <v>3</v>
      </c>
      <c r="C83" s="7" t="s">
        <v>34</v>
      </c>
      <c r="D83" s="7">
        <v>100</v>
      </c>
    </row>
    <row r="84" spans="2:7" x14ac:dyDescent="0.3">
      <c r="C84" s="7" t="s">
        <v>35</v>
      </c>
      <c r="D84" s="7">
        <v>98</v>
      </c>
    </row>
    <row r="85" spans="2:7" x14ac:dyDescent="0.3">
      <c r="B85" s="8"/>
      <c r="C85" s="7" t="s">
        <v>36</v>
      </c>
      <c r="D85" s="7">
        <v>87</v>
      </c>
    </row>
    <row r="86" spans="2:7" x14ac:dyDescent="0.3">
      <c r="C86" s="7" t="s">
        <v>37</v>
      </c>
      <c r="D86" s="7">
        <v>100</v>
      </c>
    </row>
    <row r="87" spans="2:7" x14ac:dyDescent="0.3">
      <c r="C87" s="7" t="s">
        <v>38</v>
      </c>
      <c r="D87" s="7">
        <v>100</v>
      </c>
    </row>
    <row r="96" spans="2:7" x14ac:dyDescent="0.3">
      <c r="B96" s="7" t="s">
        <v>40</v>
      </c>
      <c r="C96" s="7" t="s">
        <v>2</v>
      </c>
      <c r="D96" s="7" t="s">
        <v>4</v>
      </c>
      <c r="E96" s="7" t="s">
        <v>28</v>
      </c>
      <c r="F96" s="7" t="s">
        <v>16</v>
      </c>
      <c r="G96" s="7" t="s">
        <v>3</v>
      </c>
    </row>
    <row r="97" spans="1:15" x14ac:dyDescent="0.3">
      <c r="A97" s="7" t="s">
        <v>30</v>
      </c>
    </row>
    <row r="98" spans="1:15" x14ac:dyDescent="0.3">
      <c r="A98" s="7" t="s">
        <v>31</v>
      </c>
    </row>
    <row r="99" spans="1:15" x14ac:dyDescent="0.3">
      <c r="A99" s="7" t="s">
        <v>32</v>
      </c>
    </row>
    <row r="100" spans="1:15" x14ac:dyDescent="0.3">
      <c r="A100" s="7" t="s">
        <v>29</v>
      </c>
    </row>
    <row r="101" spans="1:15" x14ac:dyDescent="0.3">
      <c r="A101" s="7" t="s">
        <v>33</v>
      </c>
    </row>
    <row r="107" spans="1:15" x14ac:dyDescent="0.3">
      <c r="A107" s="7">
        <f ca="1">A107:G132</f>
        <v>0</v>
      </c>
      <c r="B107" s="7" t="s">
        <v>6</v>
      </c>
      <c r="C107" s="7" t="s">
        <v>30</v>
      </c>
      <c r="D107" s="7" t="s">
        <v>31</v>
      </c>
      <c r="E107" s="7" t="s">
        <v>32</v>
      </c>
      <c r="F107" s="7" t="s">
        <v>29</v>
      </c>
      <c r="G107" s="7" t="s">
        <v>33</v>
      </c>
      <c r="J107" s="7" t="s">
        <v>47</v>
      </c>
      <c r="K107" s="7" t="s">
        <v>30</v>
      </c>
      <c r="L107" s="7" t="s">
        <v>31</v>
      </c>
      <c r="M107" s="7" t="s">
        <v>32</v>
      </c>
      <c r="N107" s="7" t="s">
        <v>29</v>
      </c>
      <c r="O107" s="7" t="s">
        <v>33</v>
      </c>
    </row>
    <row r="108" spans="1:15" x14ac:dyDescent="0.3">
      <c r="A108" s="17" t="s">
        <v>40</v>
      </c>
      <c r="B108" s="7" t="s">
        <v>42</v>
      </c>
      <c r="C108" s="8">
        <f>I3</f>
        <v>0.94920000000000004</v>
      </c>
      <c r="D108" s="8">
        <f>T3</f>
        <v>0.76090000000000002</v>
      </c>
      <c r="E108" s="8">
        <f>AI3</f>
        <v>0.86570000000000003</v>
      </c>
      <c r="F108" s="8">
        <f>D3</f>
        <v>0.99750000000000005</v>
      </c>
      <c r="G108" s="8">
        <f>Y3</f>
        <v>1</v>
      </c>
      <c r="I108" s="17" t="s">
        <v>40</v>
      </c>
      <c r="J108" s="7" t="s">
        <v>42</v>
      </c>
      <c r="K108" s="21">
        <f>L3</f>
        <v>0.91993810000167198</v>
      </c>
      <c r="L108" s="21">
        <f>W3</f>
        <v>0.81573889999981397</v>
      </c>
      <c r="M108" s="21">
        <f>AL3</f>
        <v>2.2889195999996401</v>
      </c>
      <c r="N108" s="21">
        <f>G3</f>
        <v>1.2969350000000699</v>
      </c>
      <c r="O108" s="21">
        <f>AB3</f>
        <v>0.41742109999995503</v>
      </c>
    </row>
    <row r="109" spans="1:15" x14ac:dyDescent="0.3">
      <c r="A109" s="17"/>
      <c r="B109" s="7" t="s">
        <v>35</v>
      </c>
      <c r="C109" s="8">
        <f t="shared" ref="C109:C137" si="2">I4</f>
        <v>0.92169999999999996</v>
      </c>
      <c r="D109" s="8">
        <f t="shared" ref="D109:D137" si="3">T4</f>
        <v>0.69430000000000003</v>
      </c>
      <c r="E109" s="8">
        <f t="shared" ref="E109:E134" si="4">AI4</f>
        <v>0.93189999999999995</v>
      </c>
      <c r="F109" s="8">
        <f t="shared" ref="F109:F137" si="5">D4</f>
        <v>0.97930000000000006</v>
      </c>
      <c r="G109" s="8">
        <f t="shared" ref="G109:G137" si="6">Y4</f>
        <v>0.753</v>
      </c>
      <c r="I109" s="17"/>
      <c r="J109" s="7" t="s">
        <v>35</v>
      </c>
      <c r="K109" s="21">
        <f>L4</f>
        <v>2.7212435999990698</v>
      </c>
      <c r="L109" s="21">
        <f>W4</f>
        <v>2.0400953999997</v>
      </c>
      <c r="M109" s="21">
        <f>AL4</f>
        <v>1.61295170000084</v>
      </c>
      <c r="N109" s="21">
        <f>G4</f>
        <v>1.2476832000000899</v>
      </c>
      <c r="O109" s="21">
        <f>AB4</f>
        <v>12.2861576999998</v>
      </c>
    </row>
    <row r="110" spans="1:15" x14ac:dyDescent="0.3">
      <c r="A110" s="17"/>
      <c r="B110" s="7" t="s">
        <v>45</v>
      </c>
      <c r="C110" s="8">
        <f t="shared" si="2"/>
        <v>0.64749999999999996</v>
      </c>
      <c r="D110" s="8">
        <f t="shared" si="3"/>
        <v>0.30470000000000003</v>
      </c>
      <c r="E110" s="8">
        <f t="shared" si="4"/>
        <v>0.86809999999999998</v>
      </c>
      <c r="F110" s="8">
        <f t="shared" si="5"/>
        <v>0.83379999999999999</v>
      </c>
      <c r="G110" s="8">
        <f t="shared" si="6"/>
        <v>0.69910000000000005</v>
      </c>
      <c r="I110" s="17"/>
      <c r="J110" s="7" t="s">
        <v>45</v>
      </c>
      <c r="K110" s="21">
        <f>L5</f>
        <v>1.6539899999770499E-2</v>
      </c>
      <c r="L110" s="21">
        <f>W5</f>
        <v>9.6258000003217603E-3</v>
      </c>
      <c r="M110" s="21">
        <f>AL5</f>
        <v>3.18990000050689E-3</v>
      </c>
      <c r="N110" s="21">
        <f>G5</f>
        <v>8.0382999999528693E-3</v>
      </c>
      <c r="O110" s="21">
        <f>AB5</f>
        <v>1.40798000002178E-2</v>
      </c>
    </row>
    <row r="111" spans="1:15" x14ac:dyDescent="0.3">
      <c r="A111" s="17"/>
      <c r="B111" s="7" t="s">
        <v>43</v>
      </c>
      <c r="C111" s="8">
        <f t="shared" si="2"/>
        <v>0.86199999999999999</v>
      </c>
      <c r="D111" s="8">
        <f t="shared" si="3"/>
        <v>0.97250000000000003</v>
      </c>
      <c r="E111" s="8">
        <f t="shared" si="4"/>
        <v>0.86639999999999995</v>
      </c>
      <c r="F111" s="8">
        <f t="shared" si="5"/>
        <v>0.99939999999999996</v>
      </c>
      <c r="G111" s="8">
        <f t="shared" si="6"/>
        <v>1</v>
      </c>
      <c r="I111" s="17"/>
      <c r="J111" s="7" t="s">
        <v>43</v>
      </c>
      <c r="K111" s="21">
        <f>L6</f>
        <v>6.5408999998908196E-3</v>
      </c>
      <c r="L111" s="21">
        <f>W6</f>
        <v>1.67429999964952E-3</v>
      </c>
      <c r="M111" s="21">
        <f>AL6</f>
        <v>3.2876000004762301E-3</v>
      </c>
      <c r="N111" s="21">
        <f>G6</f>
        <v>1.7258000000310799E-3</v>
      </c>
      <c r="O111" s="21">
        <f>AB6</f>
        <v>5.2971000000070403E-3</v>
      </c>
    </row>
    <row r="112" spans="1:15" x14ac:dyDescent="0.3">
      <c r="A112" s="17"/>
      <c r="B112" s="7" t="s">
        <v>44</v>
      </c>
      <c r="C112" s="8">
        <f t="shared" si="2"/>
        <v>0.92749999999999999</v>
      </c>
      <c r="D112" s="8">
        <f t="shared" si="3"/>
        <v>0.80640000000000001</v>
      </c>
      <c r="E112" s="8">
        <f t="shared" si="4"/>
        <v>0.93700000000000006</v>
      </c>
      <c r="F112" s="8">
        <f t="shared" si="5"/>
        <v>0.99860000000000004</v>
      </c>
      <c r="G112" s="8">
        <f t="shared" si="6"/>
        <v>0.92300000000000004</v>
      </c>
      <c r="I112" s="17"/>
      <c r="J112" s="7" t="s">
        <v>44</v>
      </c>
      <c r="K112" s="21">
        <f>L7</f>
        <v>1.8876899999668201E-2</v>
      </c>
      <c r="L112" s="21">
        <f>W7</f>
        <v>2.3330899999564201E-2</v>
      </c>
      <c r="M112" s="21">
        <f>AL7</f>
        <v>3.07347999987541E-2</v>
      </c>
      <c r="N112" s="21">
        <f>G7</f>
        <v>3.8275200000043599E-2</v>
      </c>
      <c r="O112" s="21">
        <f>AB7</f>
        <v>3.76799999999093E-2</v>
      </c>
    </row>
    <row r="113" spans="1:15" x14ac:dyDescent="0.3">
      <c r="A113" s="17" t="s">
        <v>2</v>
      </c>
      <c r="B113" s="7" t="s">
        <v>42</v>
      </c>
      <c r="C113" s="8">
        <f t="shared" si="2"/>
        <v>0.65533333333333299</v>
      </c>
      <c r="D113" s="8">
        <f t="shared" si="3"/>
        <v>0.58600862482031602</v>
      </c>
      <c r="E113" s="8">
        <f t="shared" si="4"/>
        <v>0.827732810072765</v>
      </c>
      <c r="F113" s="8">
        <f t="shared" si="5"/>
        <v>0.994176245210728</v>
      </c>
      <c r="G113" s="8">
        <f t="shared" si="6"/>
        <v>1</v>
      </c>
      <c r="I113" s="17" t="s">
        <v>2</v>
      </c>
      <c r="J113" s="7" t="s">
        <v>42</v>
      </c>
      <c r="K113" s="21">
        <f>L8</f>
        <v>0.21677769999951099</v>
      </c>
      <c r="L113" s="21">
        <f>W8</f>
        <v>0.25401959999999202</v>
      </c>
      <c r="M113" s="21">
        <f>AL8</f>
        <v>0.99069849999977999</v>
      </c>
      <c r="N113" s="21">
        <f>G8</f>
        <v>0.48066570000082698</v>
      </c>
      <c r="O113" s="21">
        <f>AB8</f>
        <v>0.467567199999393</v>
      </c>
    </row>
    <row r="114" spans="1:15" x14ac:dyDescent="0.3">
      <c r="A114" s="17"/>
      <c r="B114" s="7" t="s">
        <v>35</v>
      </c>
      <c r="C114" s="8">
        <f t="shared" si="2"/>
        <v>0.70983333333333298</v>
      </c>
      <c r="D114" s="8">
        <f t="shared" si="3"/>
        <v>0.63248682319118299</v>
      </c>
      <c r="E114" s="8">
        <f t="shared" si="4"/>
        <v>0.89780067042760203</v>
      </c>
      <c r="F114" s="8">
        <f t="shared" si="5"/>
        <v>0.92881226053639798</v>
      </c>
      <c r="G114" s="8">
        <f t="shared" si="6"/>
        <v>0.67855842737531802</v>
      </c>
      <c r="I114" s="17"/>
      <c r="J114" s="7" t="s">
        <v>35</v>
      </c>
      <c r="K114" s="21">
        <f>L9</f>
        <v>0.22189069999876601</v>
      </c>
      <c r="L114" s="21">
        <f>W9</f>
        <v>0.20968879999963899</v>
      </c>
      <c r="M114" s="21">
        <f>AL9</f>
        <v>0.31516310000006298</v>
      </c>
      <c r="N114" s="21">
        <f>G9</f>
        <v>0.24897890000283901</v>
      </c>
      <c r="O114" s="21">
        <f>AB9</f>
        <v>3.5128269999995601</v>
      </c>
    </row>
    <row r="115" spans="1:15" x14ac:dyDescent="0.3">
      <c r="A115" s="17"/>
      <c r="B115" s="7" t="s">
        <v>45</v>
      </c>
      <c r="C115" s="8">
        <f t="shared" si="2"/>
        <v>0.61316666666666597</v>
      </c>
      <c r="D115" s="8">
        <f t="shared" si="3"/>
        <v>0.32934036096470198</v>
      </c>
      <c r="E115" s="8">
        <f t="shared" si="4"/>
        <v>0.86853078243806703</v>
      </c>
      <c r="F115" s="8">
        <f t="shared" si="5"/>
        <v>0.91509578544061299</v>
      </c>
      <c r="G115" s="8">
        <f t="shared" si="6"/>
        <v>0.710374954495813</v>
      </c>
      <c r="I115" s="17"/>
      <c r="J115" s="7" t="s">
        <v>45</v>
      </c>
      <c r="K115" s="21">
        <f>L10</f>
        <v>1.2638500000321001E-2</v>
      </c>
      <c r="L115" s="21">
        <f>W10</f>
        <v>5.1318999994691599E-3</v>
      </c>
      <c r="M115" s="21">
        <f>AL10</f>
        <v>3.07049999901209E-3</v>
      </c>
      <c r="N115" s="21">
        <f>G10</f>
        <v>1.2826699996367E-2</v>
      </c>
      <c r="O115" s="21">
        <f>AB10</f>
        <v>2.6606999999785299E-2</v>
      </c>
    </row>
    <row r="116" spans="1:15" x14ac:dyDescent="0.3">
      <c r="A116" s="17"/>
      <c r="B116" s="7" t="s">
        <v>43</v>
      </c>
      <c r="C116" s="8">
        <f t="shared" si="2"/>
        <v>0.62966666666666604</v>
      </c>
      <c r="D116" s="8">
        <f t="shared" si="3"/>
        <v>0.74125539051269695</v>
      </c>
      <c r="E116" s="8">
        <f t="shared" si="4"/>
        <v>0.82969503720055504</v>
      </c>
      <c r="F116" s="8">
        <f t="shared" si="5"/>
        <v>0.99946360153256697</v>
      </c>
      <c r="G116" s="8">
        <f t="shared" si="6"/>
        <v>1</v>
      </c>
      <c r="I116" s="17"/>
      <c r="J116" s="7" t="s">
        <v>43</v>
      </c>
      <c r="K116" s="21">
        <f>L11</f>
        <v>1.5910999973129899E-3</v>
      </c>
      <c r="L116" s="21">
        <f>W11</f>
        <v>1.1696999999912801E-3</v>
      </c>
      <c r="M116" s="21">
        <f>AL11</f>
        <v>2.2172999997565001E-3</v>
      </c>
      <c r="N116" s="21">
        <f>G11</f>
        <v>1.01909999648341E-3</v>
      </c>
      <c r="O116" s="21">
        <f>AB11</f>
        <v>4.5799999998052902E-3</v>
      </c>
    </row>
    <row r="117" spans="1:15" x14ac:dyDescent="0.3">
      <c r="A117" s="17"/>
      <c r="B117" s="7" t="s">
        <v>44</v>
      </c>
      <c r="C117" s="8">
        <f t="shared" si="2"/>
        <v>0.75333333333333297</v>
      </c>
      <c r="D117" s="8">
        <f t="shared" si="3"/>
        <v>0.66187509982430903</v>
      </c>
      <c r="E117" s="8">
        <f t="shared" si="4"/>
        <v>0.90826588177581502</v>
      </c>
      <c r="F117" s="8">
        <f t="shared" si="5"/>
        <v>0.99678160919540204</v>
      </c>
      <c r="G117" s="8">
        <f t="shared" si="6"/>
        <v>0.738405533309064</v>
      </c>
      <c r="I117" s="17"/>
      <c r="J117" s="7" t="s">
        <v>44</v>
      </c>
      <c r="K117" s="21">
        <f>L12</f>
        <v>2.9321499998332001E-2</v>
      </c>
      <c r="L117" s="21">
        <f>W12</f>
        <v>1.6373300000850501E-2</v>
      </c>
      <c r="M117" s="21">
        <f>AL12</f>
        <v>2.7130500000566798E-2</v>
      </c>
      <c r="N117" s="21">
        <f>G12</f>
        <v>3.0277099998784199E-2</v>
      </c>
      <c r="O117" s="21">
        <f>AB12</f>
        <v>3.9083899999241098E-2</v>
      </c>
    </row>
    <row r="118" spans="1:15" x14ac:dyDescent="0.3">
      <c r="A118" s="17" t="s">
        <v>4</v>
      </c>
      <c r="B118" s="7" t="s">
        <v>42</v>
      </c>
      <c r="C118" s="8">
        <f t="shared" si="2"/>
        <v>0.90266666666666595</v>
      </c>
      <c r="D118" s="8">
        <f t="shared" si="3"/>
        <v>0.74972049193419499</v>
      </c>
      <c r="E118" s="8">
        <f t="shared" si="4"/>
        <v>0.86231706320006496</v>
      </c>
      <c r="F118" s="8">
        <f t="shared" si="5"/>
        <v>0.99739463601532496</v>
      </c>
      <c r="G118" s="8">
        <f t="shared" si="6"/>
        <v>1</v>
      </c>
      <c r="I118" s="17" t="s">
        <v>4</v>
      </c>
      <c r="J118" s="7" t="s">
        <v>42</v>
      </c>
      <c r="K118" s="21">
        <f>L13</f>
        <v>0.57794100000000903</v>
      </c>
      <c r="L118" s="21">
        <f>W13</f>
        <v>1.3603788000000301</v>
      </c>
      <c r="M118" s="21">
        <f>AL13</f>
        <v>1.9438098999999001</v>
      </c>
      <c r="N118" s="21">
        <f>G13</f>
        <v>1.1813688000002001</v>
      </c>
      <c r="O118" s="21">
        <f>AB13</f>
        <v>0.37258730000030399</v>
      </c>
    </row>
    <row r="119" spans="1:15" x14ac:dyDescent="0.3">
      <c r="A119" s="17"/>
      <c r="B119" s="7" t="s">
        <v>35</v>
      </c>
      <c r="C119" s="8">
        <f t="shared" si="2"/>
        <v>0.87833333333333297</v>
      </c>
      <c r="D119" s="8">
        <f t="shared" si="3"/>
        <v>0.69158281424692503</v>
      </c>
      <c r="E119" s="8">
        <f t="shared" si="4"/>
        <v>0.91595127135965904</v>
      </c>
      <c r="F119" s="8">
        <f t="shared" si="5"/>
        <v>0.98375478927202997</v>
      </c>
      <c r="G119" s="8">
        <f t="shared" si="6"/>
        <v>0.40327630141972998</v>
      </c>
      <c r="I119" s="17"/>
      <c r="J119" s="7" t="s">
        <v>35</v>
      </c>
      <c r="K119" s="21">
        <f>L14</f>
        <v>1.2269467999999999</v>
      </c>
      <c r="L119" s="21">
        <f>W14</f>
        <v>1.98674100000016</v>
      </c>
      <c r="M119" s="21">
        <f>AL14</f>
        <v>2.27376020000156</v>
      </c>
      <c r="N119" s="21">
        <f>G14</f>
        <v>0.90925590000006196</v>
      </c>
      <c r="O119" s="21">
        <f>AB14</f>
        <v>0.63658810000015298</v>
      </c>
    </row>
    <row r="120" spans="1:15" x14ac:dyDescent="0.3">
      <c r="A120" s="17"/>
      <c r="B120" s="7" t="s">
        <v>45</v>
      </c>
      <c r="C120" s="8">
        <f t="shared" si="2"/>
        <v>0.64333333333333298</v>
      </c>
      <c r="D120" s="8">
        <f t="shared" si="3"/>
        <v>0.31544481712186501</v>
      </c>
      <c r="E120" s="8">
        <f t="shared" si="4"/>
        <v>0.86599623906467105</v>
      </c>
      <c r="F120" s="8">
        <f t="shared" si="5"/>
        <v>0.86567049808429097</v>
      </c>
      <c r="G120" s="8">
        <f t="shared" si="6"/>
        <v>0.67593738623953403</v>
      </c>
      <c r="I120" s="17"/>
      <c r="J120" s="7" t="s">
        <v>45</v>
      </c>
      <c r="K120" s="21">
        <f>L15</f>
        <v>3.0863300000021299E-2</v>
      </c>
      <c r="L120" s="21">
        <f>W15</f>
        <v>1.13587999999253E-2</v>
      </c>
      <c r="M120" s="21">
        <f>AL15</f>
        <v>3.2315500000549897E-2</v>
      </c>
      <c r="N120" s="21">
        <f>G15</f>
        <v>6.4128199999686303E-2</v>
      </c>
      <c r="O120" s="21">
        <f>AB15</f>
        <v>1.19778999996924E-2</v>
      </c>
    </row>
    <row r="121" spans="1:15" x14ac:dyDescent="0.3">
      <c r="A121" s="17"/>
      <c r="B121" s="7" t="s">
        <v>43</v>
      </c>
      <c r="C121" s="8">
        <f t="shared" si="2"/>
        <v>0.79800000000000004</v>
      </c>
      <c r="D121" s="8">
        <f t="shared" si="3"/>
        <v>0.94202204120747401</v>
      </c>
      <c r="E121" s="8">
        <f t="shared" si="4"/>
        <v>0.86337993622761799</v>
      </c>
      <c r="F121" s="8">
        <f t="shared" si="5"/>
        <v>0.99946360153256697</v>
      </c>
      <c r="G121" s="8">
        <f t="shared" si="6"/>
        <v>1</v>
      </c>
      <c r="I121" s="17"/>
      <c r="J121" s="7" t="s">
        <v>43</v>
      </c>
      <c r="K121" s="21">
        <f>L16</f>
        <v>7.4782000000368498E-3</v>
      </c>
      <c r="L121" s="21">
        <f>W16</f>
        <v>3.22999999980311E-3</v>
      </c>
      <c r="M121" s="21">
        <f>AL16</f>
        <v>6.6392999979143497E-3</v>
      </c>
      <c r="N121" s="21">
        <f>G16</f>
        <v>4.6581999999943903E-3</v>
      </c>
      <c r="O121" s="21">
        <f>AB16</f>
        <v>7.2374999999737996E-3</v>
      </c>
    </row>
    <row r="122" spans="1:15" x14ac:dyDescent="0.3">
      <c r="A122" s="17"/>
      <c r="B122" s="7" t="s">
        <v>44</v>
      </c>
      <c r="C122" s="8">
        <f t="shared" si="2"/>
        <v>0.86799999999999999</v>
      </c>
      <c r="D122" s="8">
        <f t="shared" si="3"/>
        <v>0.79827503593675098</v>
      </c>
      <c r="E122" s="8">
        <f t="shared" si="4"/>
        <v>0.92380017987081997</v>
      </c>
      <c r="F122" s="8">
        <f t="shared" si="5"/>
        <v>0.99777777777777699</v>
      </c>
      <c r="G122" s="8">
        <f t="shared" si="6"/>
        <v>0.35726246814706902</v>
      </c>
      <c r="I122" s="17"/>
      <c r="J122" s="7" t="s">
        <v>44</v>
      </c>
      <c r="K122" s="21">
        <f>L17</f>
        <v>1.7398200000002299E-2</v>
      </c>
      <c r="L122" s="21">
        <f>W17</f>
        <v>1.6466000000036701E-2</v>
      </c>
      <c r="M122" s="21">
        <f>AL17</f>
        <v>3.3819600001152098E-2</v>
      </c>
      <c r="N122" s="21">
        <f>G17</f>
        <v>4.2679800000314502E-2</v>
      </c>
      <c r="O122" s="21">
        <f>AB17</f>
        <v>3.6530800000036799E-2</v>
      </c>
    </row>
    <row r="123" spans="1:15" x14ac:dyDescent="0.3">
      <c r="A123" s="17" t="s">
        <v>28</v>
      </c>
      <c r="B123" s="7" t="s">
        <v>42</v>
      </c>
      <c r="C123" s="8">
        <f t="shared" si="2"/>
        <v>0.88766666666666605</v>
      </c>
      <c r="D123" s="8">
        <f t="shared" si="3"/>
        <v>0.68902731193100097</v>
      </c>
      <c r="E123" s="8">
        <f t="shared" si="4"/>
        <v>0.84171367835826905</v>
      </c>
      <c r="F123" s="8">
        <f t="shared" si="5"/>
        <v>0.97840000000000005</v>
      </c>
      <c r="G123" s="8">
        <f t="shared" si="6"/>
        <v>0.865307608299963</v>
      </c>
      <c r="I123" s="17" t="s">
        <v>28</v>
      </c>
      <c r="J123" s="7" t="s">
        <v>42</v>
      </c>
      <c r="K123" s="21">
        <f>L18</f>
        <v>0.398017100000288</v>
      </c>
      <c r="L123" s="21">
        <f>W18</f>
        <v>0.46800290000101002</v>
      </c>
      <c r="M123" s="21">
        <f>AL18</f>
        <v>3.0853640999994201</v>
      </c>
      <c r="N123" s="21">
        <f>G18</f>
        <v>0.400939400000424</v>
      </c>
      <c r="O123" s="21">
        <f>AB18</f>
        <v>0.39388069999995401</v>
      </c>
    </row>
    <row r="124" spans="1:15" x14ac:dyDescent="0.3">
      <c r="A124" s="17"/>
      <c r="B124" s="7" t="s">
        <v>35</v>
      </c>
      <c r="C124" s="8">
        <f t="shared" si="2"/>
        <v>0.86666666666666603</v>
      </c>
      <c r="D124" s="8">
        <f t="shared" si="3"/>
        <v>0.68263855614119096</v>
      </c>
      <c r="E124" s="8">
        <f t="shared" si="4"/>
        <v>0.93164908838198002</v>
      </c>
      <c r="F124" s="8">
        <f t="shared" si="5"/>
        <v>0.78579999999999994</v>
      </c>
      <c r="G124" s="8">
        <f t="shared" si="6"/>
        <v>0.280087368037859</v>
      </c>
      <c r="I124" s="17"/>
      <c r="J124" s="7" t="s">
        <v>35</v>
      </c>
      <c r="K124" s="21">
        <f>L19</f>
        <v>0.84173260000170502</v>
      </c>
      <c r="L124" s="21">
        <f>W19</f>
        <v>1.12038170000232</v>
      </c>
      <c r="M124" s="21">
        <f>AL19</f>
        <v>1.1935286000007099</v>
      </c>
      <c r="N124" s="21">
        <f>G19</f>
        <v>0.16063070000018301</v>
      </c>
      <c r="O124" s="21">
        <f>AB19</f>
        <v>4.94824000002154E-2</v>
      </c>
    </row>
    <row r="125" spans="1:15" x14ac:dyDescent="0.3">
      <c r="A125" s="17"/>
      <c r="B125" s="7" t="s">
        <v>45</v>
      </c>
      <c r="C125" s="8">
        <f t="shared" si="2"/>
        <v>0.54200000000000004</v>
      </c>
      <c r="D125" s="8">
        <f t="shared" si="3"/>
        <v>0.264813927487621</v>
      </c>
      <c r="E125" s="8">
        <f t="shared" si="4"/>
        <v>0.86943013653830403</v>
      </c>
      <c r="F125" s="8">
        <f t="shared" si="5"/>
        <v>0.55310000000000004</v>
      </c>
      <c r="G125" s="8">
        <f t="shared" si="6"/>
        <v>0.58500182016745494</v>
      </c>
      <c r="I125" s="17"/>
      <c r="J125" s="7" t="s">
        <v>45</v>
      </c>
      <c r="K125" s="21">
        <f>L20</f>
        <v>1.20586999983061E-2</v>
      </c>
      <c r="L125" s="21">
        <f>W20</f>
        <v>6.02280000020982E-3</v>
      </c>
      <c r="M125" s="21">
        <f>AL20</f>
        <v>4.5787999988533496E-3</v>
      </c>
      <c r="N125" s="21">
        <f>G20</f>
        <v>7.1870000001581502E-3</v>
      </c>
      <c r="O125" s="21">
        <f>AB20</f>
        <v>1.5706900000168299E-2</v>
      </c>
    </row>
    <row r="126" spans="1:15" x14ac:dyDescent="0.3">
      <c r="A126" s="17"/>
      <c r="B126" s="7" t="s">
        <v>43</v>
      </c>
      <c r="C126" s="8">
        <f t="shared" si="2"/>
        <v>0.73250000000000004</v>
      </c>
      <c r="D126" s="8">
        <f t="shared" si="3"/>
        <v>0.96470212426129998</v>
      </c>
      <c r="E126" s="8">
        <f t="shared" si="4"/>
        <v>0.84212247567655896</v>
      </c>
      <c r="F126" s="8">
        <f t="shared" si="5"/>
        <v>0.99919999999999998</v>
      </c>
      <c r="G126" s="8">
        <f t="shared" si="6"/>
        <v>0.947724790680742</v>
      </c>
      <c r="I126" s="17"/>
      <c r="J126" s="7" t="s">
        <v>43</v>
      </c>
      <c r="K126" s="21">
        <f>L21</f>
        <v>1.70509999952628E-3</v>
      </c>
      <c r="L126" s="21">
        <f>W21</f>
        <v>1.17620000310125E-3</v>
      </c>
      <c r="M126" s="21">
        <f>AL21</f>
        <v>2.7690999995684199E-3</v>
      </c>
      <c r="N126" s="21">
        <f>G21</f>
        <v>3.1877999999778599E-3</v>
      </c>
      <c r="O126" s="21">
        <f>AB21</f>
        <v>2.6943999996546998E-3</v>
      </c>
    </row>
    <row r="127" spans="1:15" x14ac:dyDescent="0.3">
      <c r="A127" s="17"/>
      <c r="B127" s="7" t="s">
        <v>44</v>
      </c>
      <c r="C127" s="8">
        <f t="shared" si="2"/>
        <v>0.81499999999999995</v>
      </c>
      <c r="D127" s="8">
        <f t="shared" si="3"/>
        <v>0.73822073151253798</v>
      </c>
      <c r="E127" s="8">
        <f t="shared" si="4"/>
        <v>0.93549178317390203</v>
      </c>
      <c r="F127" s="8">
        <f t="shared" si="5"/>
        <v>0.95840000000000003</v>
      </c>
      <c r="G127" s="8">
        <f t="shared" si="6"/>
        <v>0.185365853658536</v>
      </c>
      <c r="I127" s="17"/>
      <c r="J127" s="7" t="s">
        <v>44</v>
      </c>
      <c r="K127" s="21">
        <f>L22</f>
        <v>1.58457999968959E-2</v>
      </c>
      <c r="L127" s="21">
        <f>W22</f>
        <v>1.4217500000086101E-2</v>
      </c>
      <c r="M127" s="21">
        <f>AL22</f>
        <v>6.7649100004928103E-2</v>
      </c>
      <c r="N127" s="21">
        <f>G22</f>
        <v>5.4267999999865403E-2</v>
      </c>
      <c r="O127" s="21">
        <f>AB22</f>
        <v>5.9734599999956103E-2</v>
      </c>
    </row>
    <row r="128" spans="1:15" x14ac:dyDescent="0.3">
      <c r="A128" s="17" t="s">
        <v>16</v>
      </c>
      <c r="B128" s="7" t="s">
        <v>42</v>
      </c>
      <c r="C128" s="8">
        <f t="shared" si="2"/>
        <v>0.416833333333333</v>
      </c>
      <c r="D128" s="8">
        <f t="shared" si="3"/>
        <v>0.43507426928605603</v>
      </c>
      <c r="E128" s="8">
        <f t="shared" si="4"/>
        <v>0.43507426928605603</v>
      </c>
      <c r="F128" s="8">
        <f t="shared" si="5"/>
        <v>0.66674329501915697</v>
      </c>
      <c r="G128" s="8">
        <f t="shared" si="6"/>
        <v>1</v>
      </c>
      <c r="I128" s="17" t="s">
        <v>16</v>
      </c>
      <c r="J128" s="7" t="s">
        <v>42</v>
      </c>
      <c r="K128" s="21">
        <f>L23</f>
        <v>0.38255639999999802</v>
      </c>
      <c r="L128" s="21">
        <f>W23</f>
        <v>0.56600600000092505</v>
      </c>
      <c r="M128" s="21">
        <f>AL23</f>
        <v>0.56600600000092505</v>
      </c>
      <c r="N128" s="21">
        <f>G23</f>
        <v>0.63062480000007703</v>
      </c>
      <c r="O128" s="21">
        <f>AB23</f>
        <v>0.318862799998896</v>
      </c>
    </row>
    <row r="129" spans="1:15" x14ac:dyDescent="0.3">
      <c r="A129" s="17"/>
      <c r="B129" s="7" t="s">
        <v>35</v>
      </c>
      <c r="C129" s="8">
        <f t="shared" si="2"/>
        <v>0.47866666666666602</v>
      </c>
      <c r="D129" s="8">
        <f t="shared" si="3"/>
        <v>0.41287334291646699</v>
      </c>
      <c r="E129" s="8">
        <f t="shared" si="4"/>
        <v>0.41287334291646699</v>
      </c>
      <c r="F129" s="8">
        <f t="shared" si="5"/>
        <v>0.15639846743294999</v>
      </c>
      <c r="G129" s="8">
        <f t="shared" si="6"/>
        <v>0.31117582817619199</v>
      </c>
      <c r="I129" s="17"/>
      <c r="J129" s="7" t="s">
        <v>35</v>
      </c>
      <c r="K129" s="21">
        <f>L24</f>
        <v>0.68915900000001695</v>
      </c>
      <c r="L129" s="21">
        <f>W24</f>
        <v>0.43373970000175099</v>
      </c>
      <c r="M129" s="21">
        <f>AL24</f>
        <v>0.43373970000175099</v>
      </c>
      <c r="N129" s="21">
        <f>G24</f>
        <v>6.2270900001749299E-2</v>
      </c>
      <c r="O129" s="21">
        <f>AB24</f>
        <v>0.20018769999842301</v>
      </c>
    </row>
    <row r="130" spans="1:15" x14ac:dyDescent="0.3">
      <c r="A130" s="17"/>
      <c r="B130" s="7" t="s">
        <v>45</v>
      </c>
      <c r="C130" s="8">
        <f t="shared" si="2"/>
        <v>0.36566666666666597</v>
      </c>
      <c r="D130" s="8">
        <f t="shared" si="3"/>
        <v>0.30602140233189501</v>
      </c>
      <c r="E130" s="8">
        <f t="shared" si="4"/>
        <v>0.30602140233189501</v>
      </c>
      <c r="F130" s="8">
        <f t="shared" si="5"/>
        <v>0.231340996168582</v>
      </c>
      <c r="G130" s="8">
        <f t="shared" si="6"/>
        <v>0.66508918820531404</v>
      </c>
      <c r="I130" s="17"/>
      <c r="J130" s="7" t="s">
        <v>45</v>
      </c>
      <c r="K130" s="21">
        <f>L25</f>
        <v>1.4890799999989201E-2</v>
      </c>
      <c r="L130" s="21">
        <f>W25</f>
        <v>5.2181000028213003E-3</v>
      </c>
      <c r="M130" s="21">
        <f>AL25</f>
        <v>5.2181000028213003E-3</v>
      </c>
      <c r="N130" s="21">
        <f>G25</f>
        <v>5.2902000006724804E-3</v>
      </c>
      <c r="O130" s="21">
        <f>AB25</f>
        <v>2.24980999992112E-2</v>
      </c>
    </row>
    <row r="131" spans="1:15" x14ac:dyDescent="0.3">
      <c r="A131" s="17"/>
      <c r="B131" s="7" t="s">
        <v>43</v>
      </c>
      <c r="C131" s="8">
        <f t="shared" si="2"/>
        <v>0.42066666666666602</v>
      </c>
      <c r="D131" s="8">
        <f t="shared" si="3"/>
        <v>0.466379172656125</v>
      </c>
      <c r="E131" s="8">
        <f t="shared" si="4"/>
        <v>0.466379172656125</v>
      </c>
      <c r="F131" s="8">
        <f t="shared" si="5"/>
        <v>0.879923371647509</v>
      </c>
      <c r="G131" s="8">
        <f t="shared" si="6"/>
        <v>1</v>
      </c>
      <c r="I131" s="17"/>
      <c r="J131" s="7" t="s">
        <v>43</v>
      </c>
      <c r="K131" s="21">
        <f>L26</f>
        <v>1.7520000000104099E-3</v>
      </c>
      <c r="L131" s="21">
        <f>W26</f>
        <v>1.01520000316668E-3</v>
      </c>
      <c r="M131" s="21">
        <f>AL26</f>
        <v>1.01520000316668E-3</v>
      </c>
      <c r="N131" s="21">
        <f>G26</f>
        <v>1.0304000006726699E-3</v>
      </c>
      <c r="O131" s="21">
        <f>AB26</f>
        <v>3.5342999999556902E-3</v>
      </c>
    </row>
    <row r="132" spans="1:15" x14ac:dyDescent="0.3">
      <c r="A132" s="17"/>
      <c r="B132" s="7" t="s">
        <v>44</v>
      </c>
      <c r="C132" s="8">
        <f t="shared" si="2"/>
        <v>0.50583333333333302</v>
      </c>
      <c r="D132" s="8">
        <f t="shared" si="3"/>
        <v>0.46605973486663399</v>
      </c>
      <c r="E132" s="8">
        <f t="shared" si="4"/>
        <v>0.46605973486663399</v>
      </c>
      <c r="F132" s="8">
        <f t="shared" si="5"/>
        <v>0.25325670498084202</v>
      </c>
      <c r="G132" s="8">
        <f t="shared" si="6"/>
        <v>0.21463414634146299</v>
      </c>
      <c r="I132" s="17"/>
      <c r="J132" s="7" t="s">
        <v>44</v>
      </c>
      <c r="K132" s="21">
        <f>L27</f>
        <v>1.7612000000099201E-2</v>
      </c>
      <c r="L132" s="21">
        <f>W27</f>
        <v>1.6147300000738999E-2</v>
      </c>
      <c r="M132" s="21">
        <f>AL27</f>
        <v>1.6147300000738999E-2</v>
      </c>
      <c r="N132" s="21">
        <f>G27</f>
        <v>4.06272000000171E-2</v>
      </c>
      <c r="O132" s="21">
        <f>AB27</f>
        <v>3.8921299999856197E-2</v>
      </c>
    </row>
    <row r="133" spans="1:15" x14ac:dyDescent="0.3">
      <c r="A133" s="17" t="s">
        <v>3</v>
      </c>
      <c r="B133" s="7" t="s">
        <v>42</v>
      </c>
      <c r="C133" s="8">
        <f t="shared" si="2"/>
        <v>0.94383333333333297</v>
      </c>
      <c r="D133" s="8">
        <f t="shared" si="3"/>
        <v>0.74972049193419499</v>
      </c>
      <c r="E133" s="8">
        <f t="shared" si="4"/>
        <v>0.86550568228272395</v>
      </c>
      <c r="F133" s="8">
        <f t="shared" si="5"/>
        <v>0.99739463601532496</v>
      </c>
      <c r="G133" s="8">
        <f t="shared" si="6"/>
        <v>1</v>
      </c>
      <c r="I133" s="17" t="s">
        <v>3</v>
      </c>
      <c r="J133" s="7" t="s">
        <v>42</v>
      </c>
      <c r="K133" s="21">
        <f>L28</f>
        <v>0.82382029999962403</v>
      </c>
      <c r="L133" s="21">
        <f>W28</f>
        <v>0.756507600000077</v>
      </c>
      <c r="M133" s="21">
        <f>AL28</f>
        <v>2.07022599999982</v>
      </c>
      <c r="N133" s="21">
        <f>G28</f>
        <v>0.77465269999998998</v>
      </c>
      <c r="O133" s="21">
        <f>AB28</f>
        <v>0.41742109999995503</v>
      </c>
    </row>
    <row r="134" spans="1:15" x14ac:dyDescent="0.3">
      <c r="A134" s="17"/>
      <c r="B134" s="7" t="s">
        <v>35</v>
      </c>
      <c r="C134" s="8">
        <f t="shared" si="2"/>
        <v>0.91916666666666602</v>
      </c>
      <c r="D134" s="8">
        <f t="shared" si="3"/>
        <v>0.69158281424692503</v>
      </c>
      <c r="E134" s="8">
        <f t="shared" si="4"/>
        <v>0.92674352056250497</v>
      </c>
      <c r="F134" s="8">
        <f t="shared" si="5"/>
        <v>0.98375478927202997</v>
      </c>
      <c r="G134" s="8">
        <f t="shared" si="6"/>
        <v>0.753</v>
      </c>
      <c r="I134" s="17"/>
      <c r="J134" s="7" t="s">
        <v>35</v>
      </c>
      <c r="K134" s="21">
        <f>L29</f>
        <v>2.8026018999998898</v>
      </c>
      <c r="L134" s="21">
        <f>W29</f>
        <v>1.5895789999999499</v>
      </c>
      <c r="M134" s="21">
        <f>AL29</f>
        <v>0.99843889999829105</v>
      </c>
      <c r="N134" s="21">
        <f>G29</f>
        <v>0.905890599999992</v>
      </c>
      <c r="O134" s="21">
        <f>AB29</f>
        <v>12.2861576999998</v>
      </c>
    </row>
    <row r="135" spans="1:15" x14ac:dyDescent="0.3">
      <c r="A135" s="17"/>
      <c r="B135" s="7" t="s">
        <v>45</v>
      </c>
      <c r="C135" s="8">
        <f t="shared" si="2"/>
        <v>0.64500000000000002</v>
      </c>
      <c r="D135" s="8">
        <f t="shared" si="3"/>
        <v>0.31544481712186501</v>
      </c>
      <c r="E135" s="8">
        <f>AI29</f>
        <v>0.92674352056250497</v>
      </c>
      <c r="F135" s="8">
        <f t="shared" si="5"/>
        <v>0.86567049808429097</v>
      </c>
      <c r="G135" s="8">
        <f t="shared" si="6"/>
        <v>0.69910000000000005</v>
      </c>
      <c r="I135" s="17"/>
      <c r="J135" s="7" t="s">
        <v>45</v>
      </c>
      <c r="K135" s="21">
        <f>L30</f>
        <v>1.78902000002381E-2</v>
      </c>
      <c r="L135" s="21">
        <f>W30</f>
        <v>4.5258000000103398E-3</v>
      </c>
      <c r="M135" s="21">
        <f>AL30</f>
        <v>4.5412999970722004E-3</v>
      </c>
      <c r="N135" s="21">
        <f>G30</f>
        <v>5.2308000000209597E-3</v>
      </c>
      <c r="O135" s="21">
        <f>AB30</f>
        <v>1.40798000002178E-2</v>
      </c>
    </row>
    <row r="136" spans="1:15" x14ac:dyDescent="0.3">
      <c r="A136" s="17"/>
      <c r="B136" s="7" t="s">
        <v>43</v>
      </c>
      <c r="C136" s="8">
        <f t="shared" si="2"/>
        <v>0.86766666666666603</v>
      </c>
      <c r="D136" s="8">
        <f t="shared" si="3"/>
        <v>0.94441782462865298</v>
      </c>
      <c r="E136" s="8">
        <f>AI30</f>
        <v>0.86869430136538295</v>
      </c>
      <c r="F136" s="8">
        <f t="shared" si="5"/>
        <v>0.99938697318007597</v>
      </c>
      <c r="G136" s="8">
        <f t="shared" si="6"/>
        <v>1</v>
      </c>
      <c r="I136" s="17"/>
      <c r="J136" s="7" t="s">
        <v>43</v>
      </c>
      <c r="K136" s="21">
        <f>L31</f>
        <v>2.8437000000849301E-3</v>
      </c>
      <c r="L136" s="21">
        <f>W31</f>
        <v>3.8936999999350502E-3</v>
      </c>
      <c r="M136" s="21">
        <f>AL31</f>
        <v>2.0180999999865798E-3</v>
      </c>
      <c r="N136" s="21">
        <f>G31</f>
        <v>1.22749999999882E-3</v>
      </c>
      <c r="O136" s="21">
        <f>AB31</f>
        <v>5.2971000000070403E-3</v>
      </c>
    </row>
    <row r="137" spans="1:15" x14ac:dyDescent="0.3">
      <c r="A137" s="17"/>
      <c r="B137" s="7" t="s">
        <v>44</v>
      </c>
      <c r="C137" s="8">
        <f t="shared" si="2"/>
        <v>0.92549999999999999</v>
      </c>
      <c r="D137" s="8">
        <f t="shared" si="3"/>
        <v>0.79859447372624104</v>
      </c>
      <c r="E137" s="8">
        <f>AI31</f>
        <v>0.87032949063854104</v>
      </c>
      <c r="F137" s="8">
        <f t="shared" si="5"/>
        <v>0.99724137931034396</v>
      </c>
      <c r="G137" s="8">
        <f t="shared" si="6"/>
        <v>0.92300000000000004</v>
      </c>
      <c r="I137" s="17"/>
      <c r="J137" s="7" t="s">
        <v>44</v>
      </c>
      <c r="K137" s="21">
        <f>L32</f>
        <v>1.6847599999891799E-2</v>
      </c>
      <c r="L137" s="21">
        <f>W32</f>
        <v>1.43859999998312E-2</v>
      </c>
      <c r="M137" s="21">
        <f>AL32</f>
        <v>2.5832200000877398E-2</v>
      </c>
      <c r="N137" s="21">
        <f>G32</f>
        <v>3.0705299999993899E-2</v>
      </c>
      <c r="O137" s="21">
        <f>AB32</f>
        <v>3.76799999999093E-2</v>
      </c>
    </row>
    <row r="138" spans="1:15" x14ac:dyDescent="0.3">
      <c r="K138" s="20"/>
      <c r="L138" s="20"/>
      <c r="M138" s="20"/>
      <c r="N138" s="20"/>
      <c r="O138" s="20"/>
    </row>
  </sheetData>
  <mergeCells count="13">
    <mergeCell ref="I133:I137"/>
    <mergeCell ref="I108:I112"/>
    <mergeCell ref="I113:I117"/>
    <mergeCell ref="I118:I122"/>
    <mergeCell ref="I123:I127"/>
    <mergeCell ref="I128:I132"/>
    <mergeCell ref="A128:A132"/>
    <mergeCell ref="A133:A137"/>
    <mergeCell ref="B58:B62"/>
    <mergeCell ref="A108:A112"/>
    <mergeCell ref="A113:A117"/>
    <mergeCell ref="A118:A122"/>
    <mergeCell ref="A123:A12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7170-E0B3-4D44-B718-FD839F80E2E9}">
  <dimension ref="A1:CB48"/>
  <sheetViews>
    <sheetView workbookViewId="0">
      <selection activeCell="C3" sqref="C3:C32"/>
    </sheetView>
  </sheetViews>
  <sheetFormatPr defaultRowHeight="14.4" x14ac:dyDescent="0.3"/>
  <cols>
    <col min="3" max="3" width="18.44140625" customWidth="1"/>
  </cols>
  <sheetData>
    <row r="1" spans="1:80" ht="15.6" x14ac:dyDescent="0.3">
      <c r="A1" s="7" t="s">
        <v>0</v>
      </c>
      <c r="B1" s="7" t="s">
        <v>1</v>
      </c>
      <c r="C1" s="7"/>
      <c r="D1" s="7"/>
      <c r="E1" s="7"/>
      <c r="F1" s="7"/>
      <c r="G1" s="7" t="s">
        <v>5</v>
      </c>
      <c r="H1" s="7"/>
      <c r="I1" s="7"/>
      <c r="J1" s="7"/>
      <c r="K1" s="7"/>
      <c r="L1" s="1"/>
      <c r="M1" s="1" t="s">
        <v>21</v>
      </c>
      <c r="N1" s="1"/>
      <c r="O1" s="1"/>
      <c r="P1" s="1"/>
      <c r="Q1" s="1"/>
      <c r="R1" s="1" t="s">
        <v>23</v>
      </c>
      <c r="S1" s="1"/>
      <c r="T1" s="1"/>
      <c r="U1" s="1"/>
      <c r="V1" s="1"/>
      <c r="W1" s="1" t="s">
        <v>24</v>
      </c>
      <c r="X1" s="1"/>
      <c r="Y1" s="1"/>
      <c r="Z1" s="1"/>
      <c r="AA1" s="1"/>
      <c r="AB1" s="1" t="s">
        <v>26</v>
      </c>
      <c r="AC1" s="1"/>
      <c r="AD1" s="1"/>
      <c r="AE1" s="1"/>
      <c r="AF1" s="1"/>
      <c r="AG1" s="1" t="s">
        <v>27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15.6" x14ac:dyDescent="0.3">
      <c r="A2" s="7"/>
      <c r="B2" s="7"/>
      <c r="C2" s="7" t="s">
        <v>6</v>
      </c>
      <c r="D2" s="7" t="s">
        <v>7</v>
      </c>
      <c r="E2" s="7" t="s">
        <v>8</v>
      </c>
      <c r="F2" s="7" t="s">
        <v>9</v>
      </c>
      <c r="G2" s="7"/>
      <c r="H2" s="7" t="s">
        <v>6</v>
      </c>
      <c r="I2" s="7" t="s">
        <v>7</v>
      </c>
      <c r="J2" s="7" t="s">
        <v>8</v>
      </c>
      <c r="K2" s="7" t="s">
        <v>9</v>
      </c>
      <c r="L2" s="1"/>
      <c r="M2" s="1"/>
      <c r="N2" s="1" t="s">
        <v>6</v>
      </c>
      <c r="O2" s="1" t="s">
        <v>7</v>
      </c>
      <c r="P2" s="1" t="s">
        <v>8</v>
      </c>
      <c r="Q2" s="1" t="s">
        <v>9</v>
      </c>
      <c r="R2" s="1"/>
      <c r="S2" s="1" t="s">
        <v>6</v>
      </c>
      <c r="T2" s="1" t="s">
        <v>7</v>
      </c>
      <c r="U2" s="1" t="s">
        <v>8</v>
      </c>
      <c r="V2" s="1" t="s">
        <v>9</v>
      </c>
      <c r="W2" s="1"/>
      <c r="X2" s="1" t="s">
        <v>6</v>
      </c>
      <c r="Y2" s="1" t="s">
        <v>7</v>
      </c>
      <c r="Z2" s="1" t="s">
        <v>8</v>
      </c>
      <c r="AA2" s="1" t="s">
        <v>9</v>
      </c>
      <c r="AB2" s="1"/>
      <c r="AC2" s="1" t="s">
        <v>6</v>
      </c>
      <c r="AD2" s="1" t="s">
        <v>7</v>
      </c>
      <c r="AE2" s="1" t="s">
        <v>8</v>
      </c>
      <c r="AF2" s="1" t="s">
        <v>9</v>
      </c>
      <c r="AG2" s="1"/>
      <c r="AH2" s="1" t="s">
        <v>6</v>
      </c>
      <c r="AI2" s="1" t="s">
        <v>7</v>
      </c>
      <c r="AJ2" s="1" t="s">
        <v>8</v>
      </c>
      <c r="AK2" s="1" t="s">
        <v>9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 ht="15.6" x14ac:dyDescent="0.3">
      <c r="A3" s="7" t="s">
        <v>15</v>
      </c>
      <c r="B3" s="7" t="s">
        <v>10</v>
      </c>
      <c r="C3" s="7">
        <v>99.75</v>
      </c>
      <c r="D3" s="7">
        <f>99/100</f>
        <v>0.99</v>
      </c>
      <c r="E3" s="7">
        <v>0.19591009999999101</v>
      </c>
      <c r="F3" s="7">
        <v>1.2969350000000699</v>
      </c>
      <c r="G3" s="7" t="s">
        <v>15</v>
      </c>
      <c r="H3" s="7">
        <v>95</v>
      </c>
      <c r="I3" s="7">
        <v>95</v>
      </c>
      <c r="J3" s="7">
        <v>0.105901699998867</v>
      </c>
      <c r="K3" s="7">
        <v>0.91993810000167198</v>
      </c>
      <c r="L3" s="1"/>
      <c r="M3" s="1" t="s">
        <v>15</v>
      </c>
      <c r="N3" s="1"/>
      <c r="O3" s="1"/>
      <c r="P3" s="1"/>
      <c r="Q3" s="1"/>
      <c r="R3" s="1" t="s">
        <v>15</v>
      </c>
      <c r="S3" s="1">
        <v>0.76090000000000002</v>
      </c>
      <c r="T3" s="1">
        <v>0.68</v>
      </c>
      <c r="U3" s="4">
        <v>8.4482700000080499E-2</v>
      </c>
      <c r="V3" s="4">
        <v>0.81573889999981397</v>
      </c>
      <c r="W3" s="1" t="s">
        <v>15</v>
      </c>
      <c r="X3" s="4">
        <v>1</v>
      </c>
      <c r="Y3" s="4">
        <v>1</v>
      </c>
      <c r="Z3" s="4">
        <v>6.71847999997226E-2</v>
      </c>
      <c r="AA3" s="4">
        <v>0.41742109999995503</v>
      </c>
      <c r="AB3" s="1" t="s">
        <v>15</v>
      </c>
      <c r="AC3" s="3">
        <v>0.9536</v>
      </c>
      <c r="AD3" s="4"/>
      <c r="AE3" s="4"/>
      <c r="AF3" s="4"/>
      <c r="AG3" s="1" t="s">
        <v>15</v>
      </c>
      <c r="AH3" s="3"/>
      <c r="AI3" s="4"/>
      <c r="AJ3" s="4"/>
      <c r="AK3" s="4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0" ht="15.6" x14ac:dyDescent="0.3">
      <c r="A4" s="7"/>
      <c r="B4" s="7" t="s">
        <v>11</v>
      </c>
      <c r="C4" s="7">
        <v>97.93</v>
      </c>
      <c r="D4" s="7">
        <f>94/100</f>
        <v>0.94</v>
      </c>
      <c r="E4" s="7">
        <v>3.4230305999999402</v>
      </c>
      <c r="F4" s="7">
        <v>1.2476832000000899</v>
      </c>
      <c r="G4" s="7"/>
      <c r="H4" s="7">
        <v>92</v>
      </c>
      <c r="I4" s="7">
        <v>93</v>
      </c>
      <c r="J4" s="7">
        <v>2.3493449999987202</v>
      </c>
      <c r="K4" s="7">
        <v>2.7212435999990698</v>
      </c>
      <c r="L4" s="1"/>
      <c r="M4" s="1"/>
      <c r="N4" s="1"/>
      <c r="O4" s="1"/>
      <c r="P4" s="1"/>
      <c r="Q4" s="1"/>
      <c r="R4" s="1"/>
      <c r="S4" s="4">
        <v>0.69430000000000003</v>
      </c>
      <c r="T4" s="4">
        <v>0.56999999999999995</v>
      </c>
      <c r="U4" s="4">
        <v>4.9959997000005298</v>
      </c>
      <c r="V4" s="4">
        <v>2.0400953999997</v>
      </c>
      <c r="W4" s="1"/>
      <c r="X4" s="4">
        <v>0.753</v>
      </c>
      <c r="Y4" s="4">
        <v>0.74</v>
      </c>
      <c r="Z4" s="4">
        <v>6.4769184000001498</v>
      </c>
      <c r="AA4" s="4">
        <v>12.2861576999998</v>
      </c>
      <c r="AB4" s="1"/>
      <c r="AC4" s="4"/>
      <c r="AD4" s="4"/>
      <c r="AE4" s="4"/>
      <c r="AF4" s="4"/>
      <c r="AG4" s="1"/>
      <c r="AH4" s="4"/>
      <c r="AI4" s="4"/>
      <c r="AJ4" s="4"/>
      <c r="AK4" s="4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80" ht="15.6" x14ac:dyDescent="0.3">
      <c r="A5" s="7"/>
      <c r="B5" s="7" t="s">
        <v>12</v>
      </c>
      <c r="C5" s="7">
        <v>83.38</v>
      </c>
      <c r="D5" s="7">
        <v>0.56999999999999995</v>
      </c>
      <c r="E5" s="7">
        <v>1.01814999999305E-2</v>
      </c>
      <c r="F5" s="7">
        <v>8.0382999999528693E-3</v>
      </c>
      <c r="G5" s="7"/>
      <c r="H5" s="7">
        <v>64</v>
      </c>
      <c r="I5" s="7">
        <v>62</v>
      </c>
      <c r="J5" s="7">
        <v>3.0640700000731099E-2</v>
      </c>
      <c r="K5" s="7">
        <v>1.6539899999770499E-2</v>
      </c>
      <c r="L5" s="1"/>
      <c r="M5" s="1"/>
      <c r="N5" s="1"/>
      <c r="O5" s="1"/>
      <c r="P5" s="1"/>
      <c r="Q5" s="1"/>
      <c r="R5" s="1"/>
      <c r="S5" s="4">
        <v>0.30470000000000003</v>
      </c>
      <c r="T5" s="4">
        <v>0.22</v>
      </c>
      <c r="U5" s="4">
        <v>2.14951999996628E-2</v>
      </c>
      <c r="V5" s="4">
        <v>9.6258000003217603E-3</v>
      </c>
      <c r="W5" s="1"/>
      <c r="X5" s="4">
        <v>0.69910000000000005</v>
      </c>
      <c r="Y5" s="4">
        <v>0.68</v>
      </c>
      <c r="Z5" s="4">
        <v>8.4695999998984899E-3</v>
      </c>
      <c r="AA5" s="4">
        <v>1.40798000002178E-2</v>
      </c>
      <c r="AB5" s="1"/>
      <c r="AC5" s="4"/>
      <c r="AD5" s="4"/>
      <c r="AE5" s="4"/>
      <c r="AF5" s="4"/>
      <c r="AG5" s="1"/>
      <c r="AH5" s="4"/>
      <c r="AI5" s="4"/>
      <c r="AJ5" s="4"/>
      <c r="AK5" s="4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 spans="1:80" ht="15.6" x14ac:dyDescent="0.3">
      <c r="A6" s="7"/>
      <c r="B6" s="7" t="s">
        <v>13</v>
      </c>
      <c r="C6" s="7">
        <v>99.94</v>
      </c>
      <c r="D6" s="7">
        <v>1</v>
      </c>
      <c r="E6" s="7">
        <v>4.9285900000086202E-2</v>
      </c>
      <c r="F6" s="7">
        <v>1.7258000000310799E-3</v>
      </c>
      <c r="G6" s="7"/>
      <c r="H6" s="7">
        <v>87</v>
      </c>
      <c r="I6" s="7">
        <v>87</v>
      </c>
      <c r="J6" s="7">
        <v>0.10990909999964001</v>
      </c>
      <c r="K6" s="7">
        <v>6.5408999998908196E-3</v>
      </c>
      <c r="L6" s="1"/>
      <c r="M6" s="1"/>
      <c r="N6" s="1"/>
      <c r="O6" s="1"/>
      <c r="P6" s="1"/>
      <c r="Q6" s="1"/>
      <c r="R6" s="1"/>
      <c r="S6" s="4">
        <v>0.97250000000000003</v>
      </c>
      <c r="T6" s="4">
        <v>0.96</v>
      </c>
      <c r="U6" s="4">
        <v>0.18128460000025301</v>
      </c>
      <c r="V6" s="4">
        <v>1.67429999964952E-3</v>
      </c>
      <c r="W6" s="1"/>
      <c r="X6" s="4">
        <v>1</v>
      </c>
      <c r="Y6" s="4">
        <v>1</v>
      </c>
      <c r="Z6" s="4">
        <v>8.9877200000046203E-2</v>
      </c>
      <c r="AA6" s="4">
        <v>5.2971000000070403E-3</v>
      </c>
      <c r="AB6" s="1"/>
      <c r="AC6" s="4"/>
      <c r="AD6" s="4"/>
      <c r="AE6" s="4"/>
      <c r="AF6" s="4"/>
      <c r="AG6" s="1"/>
      <c r="AH6" s="4"/>
      <c r="AI6" s="4"/>
      <c r="AJ6" s="4"/>
      <c r="AK6" s="4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 spans="1:80" ht="15.6" x14ac:dyDescent="0.3">
      <c r="A7" s="7"/>
      <c r="B7" s="7" t="s">
        <v>14</v>
      </c>
      <c r="C7" s="7">
        <v>99.86</v>
      </c>
      <c r="D7" s="7">
        <v>0.99</v>
      </c>
      <c r="E7" s="7">
        <v>9.0840193999999794</v>
      </c>
      <c r="F7" s="7">
        <v>3.8275200000043599E-2</v>
      </c>
      <c r="G7" s="7"/>
      <c r="H7" s="7">
        <v>91</v>
      </c>
      <c r="I7" s="7">
        <v>92</v>
      </c>
      <c r="J7" s="7">
        <v>33.215667099999301</v>
      </c>
      <c r="K7" s="7">
        <v>1.8876899999668201E-2</v>
      </c>
      <c r="L7" s="1"/>
      <c r="M7" s="1"/>
      <c r="N7" s="1"/>
      <c r="O7" s="1"/>
      <c r="P7" s="1"/>
      <c r="Q7" s="1"/>
      <c r="R7" s="1"/>
      <c r="S7" s="4">
        <v>0.80640000000000001</v>
      </c>
      <c r="T7" s="4">
        <v>0.75</v>
      </c>
      <c r="U7" s="4">
        <v>17.852379300000301</v>
      </c>
      <c r="V7" s="4">
        <v>2.3330899999564201E-2</v>
      </c>
      <c r="W7" s="1"/>
      <c r="X7" s="4">
        <v>0.92300000000000004</v>
      </c>
      <c r="Y7" s="4">
        <v>0.92</v>
      </c>
      <c r="Z7" s="4">
        <v>71.075697799999901</v>
      </c>
      <c r="AA7" s="4">
        <v>3.76799999999093E-2</v>
      </c>
      <c r="AB7" s="1"/>
      <c r="AC7" s="4"/>
      <c r="AD7" s="4"/>
      <c r="AE7" s="4"/>
      <c r="AF7" s="4"/>
      <c r="AG7" s="1"/>
      <c r="AH7" s="4"/>
      <c r="AI7" s="4"/>
      <c r="AJ7" s="4"/>
      <c r="AK7" s="4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</row>
    <row r="8" spans="1:80" ht="15.6" x14ac:dyDescent="0.3">
      <c r="A8" s="7" t="s">
        <v>2</v>
      </c>
      <c r="B8" s="7" t="s">
        <v>10</v>
      </c>
      <c r="C8" s="7">
        <f>0.994176245210728*100</f>
        <v>99.417624521072796</v>
      </c>
      <c r="D8" s="7">
        <v>0.98358751557680102</v>
      </c>
      <c r="E8" s="7">
        <v>6.5233999994234104E-3</v>
      </c>
      <c r="F8" s="7">
        <v>0.48066570000082698</v>
      </c>
      <c r="G8" s="7" t="s">
        <v>2</v>
      </c>
      <c r="H8" s="7">
        <v>64</v>
      </c>
      <c r="I8" s="7">
        <v>63</v>
      </c>
      <c r="J8" s="7">
        <v>2.6656999998522198E-3</v>
      </c>
      <c r="K8" s="7">
        <v>0.24135649999880099</v>
      </c>
      <c r="L8" s="1"/>
      <c r="M8" s="1" t="s">
        <v>2</v>
      </c>
      <c r="N8" s="1"/>
      <c r="O8" s="1"/>
      <c r="P8" s="1"/>
      <c r="Q8" s="1"/>
      <c r="R8" s="1" t="s">
        <v>2</v>
      </c>
      <c r="S8" s="5">
        <v>0.58600862482031602</v>
      </c>
      <c r="T8" s="5">
        <v>0.423480970196775</v>
      </c>
      <c r="U8" s="5">
        <v>4.5432000006257996E-3</v>
      </c>
      <c r="V8" s="5">
        <v>0.25401959999999202</v>
      </c>
      <c r="W8" s="1" t="s">
        <v>2</v>
      </c>
      <c r="X8" s="5">
        <v>1</v>
      </c>
      <c r="Y8" s="5">
        <v>1</v>
      </c>
      <c r="Z8" s="5">
        <v>9.6704000006866409E-3</v>
      </c>
      <c r="AA8" s="5">
        <v>0.467567199999393</v>
      </c>
      <c r="AB8" s="1" t="s">
        <v>2</v>
      </c>
      <c r="AC8" s="5"/>
      <c r="AD8" s="5"/>
      <c r="AE8" s="5"/>
      <c r="AF8" s="5"/>
      <c r="AG8" s="1" t="s">
        <v>2</v>
      </c>
      <c r="AH8" s="5"/>
      <c r="AI8" s="5"/>
      <c r="AJ8" s="5"/>
      <c r="AK8" s="5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</row>
    <row r="9" spans="1:80" ht="15.6" x14ac:dyDescent="0.3">
      <c r="A9" s="7">
        <v>5148.21875</v>
      </c>
      <c r="B9" s="7" t="s">
        <v>11</v>
      </c>
      <c r="C9" s="7">
        <f>0.928812260536398*100</f>
        <v>92.881226053639793</v>
      </c>
      <c r="D9" s="7">
        <v>0.77121969438667204</v>
      </c>
      <c r="E9" s="7">
        <v>6.9472900002438095E-2</v>
      </c>
      <c r="F9" s="7">
        <v>0.24897890000283901</v>
      </c>
      <c r="G9" s="7">
        <v>5148.21875</v>
      </c>
      <c r="H9" s="7">
        <v>70</v>
      </c>
      <c r="I9" s="7">
        <v>69</v>
      </c>
      <c r="J9" s="7">
        <v>3.4010400000624899E-2</v>
      </c>
      <c r="K9" s="7">
        <v>0.21730969999953201</v>
      </c>
      <c r="L9" s="1"/>
      <c r="M9" s="1"/>
      <c r="N9" s="1"/>
      <c r="O9" s="1"/>
      <c r="P9" s="1"/>
      <c r="Q9" s="1"/>
      <c r="R9" s="1">
        <v>90.53</v>
      </c>
      <c r="S9" s="5">
        <v>0.63248682319118299</v>
      </c>
      <c r="T9" s="5">
        <v>0.46888187804548698</v>
      </c>
      <c r="U9" s="5">
        <v>8.3284500000445405E-2</v>
      </c>
      <c r="V9" s="5">
        <v>0.20968879999963899</v>
      </c>
      <c r="W9" s="4">
        <v>4030.359375</v>
      </c>
      <c r="X9" s="5">
        <v>0.67855842737531802</v>
      </c>
      <c r="Y9" s="5">
        <v>0.65887630435741096</v>
      </c>
      <c r="Z9" s="5">
        <v>0.76628649999929599</v>
      </c>
      <c r="AA9" s="5">
        <v>3.5128269999995601</v>
      </c>
      <c r="AB9" s="4"/>
      <c r="AC9" s="5"/>
      <c r="AD9" s="5"/>
      <c r="AE9" s="5"/>
      <c r="AF9" s="5"/>
      <c r="AG9" s="4"/>
      <c r="AH9" s="5"/>
      <c r="AI9" s="5"/>
      <c r="AJ9" s="5"/>
      <c r="AK9" s="5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</row>
    <row r="10" spans="1:80" ht="15.6" x14ac:dyDescent="0.3">
      <c r="A10" s="7">
        <v>93.96</v>
      </c>
      <c r="B10" s="7" t="s">
        <v>12</v>
      </c>
      <c r="C10" s="7">
        <f>100*Arkusz1!$D10</f>
        <v>91.509578544061299</v>
      </c>
      <c r="D10" s="7">
        <v>0.78281452038003796</v>
      </c>
      <c r="E10" s="7">
        <v>3.6316000041551801E-3</v>
      </c>
      <c r="F10" s="7">
        <v>1.2826699996367E-2</v>
      </c>
      <c r="G10" s="7">
        <v>93.96</v>
      </c>
      <c r="H10" s="7">
        <v>61</v>
      </c>
      <c r="I10" s="7">
        <v>60</v>
      </c>
      <c r="J10" s="7">
        <v>3.1734000003780199E-3</v>
      </c>
      <c r="K10" s="7">
        <v>1.52412000006734E-2</v>
      </c>
      <c r="L10" s="1"/>
      <c r="M10" s="1"/>
      <c r="N10" s="1"/>
      <c r="O10" s="1"/>
      <c r="P10" s="1"/>
      <c r="Q10" s="1"/>
      <c r="R10" s="1">
        <v>3208.3595749999999</v>
      </c>
      <c r="S10" s="5">
        <v>0.32934036096470198</v>
      </c>
      <c r="T10" s="5">
        <v>0.22373883029482999</v>
      </c>
      <c r="U10" s="5">
        <v>2.9639999993378201E-3</v>
      </c>
      <c r="V10" s="5">
        <v>5.1318999994691599E-3</v>
      </c>
      <c r="W10" s="4">
        <v>75</v>
      </c>
      <c r="X10" s="5">
        <v>0.710374954495813</v>
      </c>
      <c r="Y10" s="5">
        <v>0.69364092564912105</v>
      </c>
      <c r="Z10" s="5">
        <v>3.9154000005510101E-3</v>
      </c>
      <c r="AA10" s="5">
        <v>2.6606999999785299E-2</v>
      </c>
      <c r="AB10" s="4"/>
      <c r="AC10" s="5"/>
      <c r="AD10" s="5"/>
      <c r="AE10" s="5"/>
      <c r="AF10" s="5"/>
      <c r="AG10" s="4"/>
      <c r="AH10" s="5"/>
      <c r="AI10" s="5"/>
      <c r="AJ10" s="5"/>
      <c r="AK10" s="5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</row>
    <row r="11" spans="1:80" ht="15.6" x14ac:dyDescent="0.3">
      <c r="A11" s="7"/>
      <c r="B11" s="7" t="s">
        <v>13</v>
      </c>
      <c r="C11" s="7">
        <f>100*Arkusz1!$D11</f>
        <v>99.946360153256691</v>
      </c>
      <c r="D11" s="7">
        <v>0.99849172773339301</v>
      </c>
      <c r="E11" s="7">
        <v>3.71040000027278E-3</v>
      </c>
      <c r="F11" s="7">
        <v>1.01909999648341E-3</v>
      </c>
      <c r="G11" s="7"/>
      <c r="H11" s="7">
        <v>63</v>
      </c>
      <c r="I11" s="7">
        <v>51</v>
      </c>
      <c r="J11" s="7" t="s">
        <v>41</v>
      </c>
      <c r="K11" s="7"/>
      <c r="L11" s="1"/>
      <c r="M11" s="1"/>
      <c r="N11" s="1"/>
      <c r="O11" s="1"/>
      <c r="P11" s="1"/>
      <c r="Q11" s="1"/>
      <c r="R11" s="1"/>
      <c r="S11" s="5">
        <v>0.74125539051269695</v>
      </c>
      <c r="T11" s="5">
        <v>0.66587483890108101</v>
      </c>
      <c r="U11" s="5">
        <v>8.7439999997513899E-3</v>
      </c>
      <c r="V11" s="5">
        <v>1.1696999999912801E-3</v>
      </c>
      <c r="W11" s="1"/>
      <c r="X11" s="5">
        <v>1</v>
      </c>
      <c r="Y11" s="5">
        <v>1</v>
      </c>
      <c r="Z11" s="5">
        <v>1.79909999997107E-2</v>
      </c>
      <c r="AA11" s="5">
        <v>4.5799999998052902E-3</v>
      </c>
      <c r="AB11" s="1"/>
      <c r="AC11" s="5"/>
      <c r="AD11" s="5"/>
      <c r="AE11" s="5"/>
      <c r="AF11" s="5"/>
      <c r="AG11" s="1"/>
      <c r="AH11" s="5"/>
      <c r="AI11" s="5"/>
      <c r="AJ11" s="5"/>
      <c r="AK11" s="5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 spans="1:80" ht="15.6" x14ac:dyDescent="0.3">
      <c r="A12" s="7"/>
      <c r="B12" s="7" t="s">
        <v>14</v>
      </c>
      <c r="C12" s="7">
        <f>100*Arkusz1!$D12</f>
        <v>99.678160919540204</v>
      </c>
      <c r="D12" s="7">
        <v>0.990942541056969</v>
      </c>
      <c r="E12" s="7">
        <v>3.3484443000052102</v>
      </c>
      <c r="F12" s="7">
        <v>3.0277099998784199E-2</v>
      </c>
      <c r="G12" s="7"/>
      <c r="H12" s="7">
        <v>75</v>
      </c>
      <c r="I12" s="7">
        <v>74</v>
      </c>
      <c r="J12" s="7">
        <v>1.9711874000004099</v>
      </c>
      <c r="K12" s="7">
        <v>1.55592999999498E-2</v>
      </c>
      <c r="L12" s="1"/>
      <c r="M12" s="1"/>
      <c r="N12" s="1"/>
      <c r="O12" s="1"/>
      <c r="P12" s="1"/>
      <c r="Q12" s="1"/>
      <c r="R12" s="1"/>
      <c r="S12" s="5">
        <v>0.66187509982430903</v>
      </c>
      <c r="T12" s="5">
        <v>0.54634481476428598</v>
      </c>
      <c r="U12" s="5">
        <v>1.75621140000021</v>
      </c>
      <c r="V12" s="5">
        <v>1.6373300000850501E-2</v>
      </c>
      <c r="W12" s="1"/>
      <c r="X12" s="5">
        <v>0.738405533309064</v>
      </c>
      <c r="Y12" s="5">
        <v>0.72313478921962304</v>
      </c>
      <c r="Z12" s="5">
        <v>18.962442400000299</v>
      </c>
      <c r="AA12" s="5">
        <v>3.9083899999241098E-2</v>
      </c>
      <c r="AB12" s="1"/>
      <c r="AC12" s="5"/>
      <c r="AD12" s="5"/>
      <c r="AE12" s="5"/>
      <c r="AF12" s="5"/>
      <c r="AG12" s="1"/>
      <c r="AH12" s="5"/>
      <c r="AI12" s="5"/>
      <c r="AJ12" s="5"/>
      <c r="AK12" s="5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</row>
    <row r="13" spans="1:80" ht="15.6" x14ac:dyDescent="0.3">
      <c r="A13" s="7" t="s">
        <v>18</v>
      </c>
      <c r="B13" s="7" t="s">
        <v>10</v>
      </c>
      <c r="C13" s="7">
        <f>100*Arkusz1!$D13</f>
        <v>99.739463601532492</v>
      </c>
      <c r="D13" s="7">
        <v>0.99266081851176702</v>
      </c>
      <c r="E13" s="7">
        <v>0.244683399999757</v>
      </c>
      <c r="F13" s="7">
        <v>1.1813688000002001</v>
      </c>
      <c r="G13" s="7" t="s">
        <v>18</v>
      </c>
      <c r="H13" s="7">
        <v>0.90266666666666595</v>
      </c>
      <c r="I13" s="7">
        <v>0.89875923724446505</v>
      </c>
      <c r="J13" s="7">
        <v>2.92438999999831E-2</v>
      </c>
      <c r="K13" s="7">
        <v>0.57794100000000903</v>
      </c>
      <c r="L13" s="1"/>
      <c r="M13" s="1" t="s">
        <v>22</v>
      </c>
      <c r="N13" s="5">
        <v>0.97449930135072105</v>
      </c>
      <c r="O13" s="5">
        <v>0</v>
      </c>
      <c r="P13" s="5">
        <v>4.4195799999215503E-2</v>
      </c>
      <c r="Q13" s="5">
        <v>0.26856630000111098</v>
      </c>
      <c r="R13" s="1" t="s">
        <v>22</v>
      </c>
      <c r="S13" s="5">
        <v>0.74972049193419499</v>
      </c>
      <c r="T13" s="5">
        <v>0.66481219293983695</v>
      </c>
      <c r="U13" s="5">
        <v>0.13245059999962899</v>
      </c>
      <c r="V13" s="5">
        <v>1.3603788000000301</v>
      </c>
      <c r="W13" s="1" t="s">
        <v>25</v>
      </c>
      <c r="X13" s="5">
        <v>1</v>
      </c>
      <c r="Y13" s="5">
        <v>1</v>
      </c>
      <c r="Z13" s="5">
        <v>3.2241999997495402E-3</v>
      </c>
      <c r="AA13" s="5">
        <v>0.37258730000030399</v>
      </c>
      <c r="AB13" s="1" t="s">
        <v>25</v>
      </c>
      <c r="AC13" s="5">
        <v>0.94748549323017395</v>
      </c>
      <c r="AD13" s="5">
        <v>0.87003826202892898</v>
      </c>
      <c r="AE13" s="5">
        <v>0.621541000000434</v>
      </c>
      <c r="AF13" s="5">
        <v>12.7967183</v>
      </c>
      <c r="AG13" s="1" t="s">
        <v>25</v>
      </c>
      <c r="AH13" s="5"/>
      <c r="AI13" s="5"/>
      <c r="AJ13" s="5"/>
      <c r="AK13" s="5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</row>
    <row r="14" spans="1:80" ht="15.6" x14ac:dyDescent="0.3">
      <c r="A14" s="7">
        <v>0.14000000000000001</v>
      </c>
      <c r="B14" s="7" t="s">
        <v>11</v>
      </c>
      <c r="C14" s="7">
        <f>100*Arkusz1!$D14</f>
        <v>98.375478927202991</v>
      </c>
      <c r="D14" s="7">
        <v>0.95359390825190504</v>
      </c>
      <c r="E14" s="7">
        <v>5.6352080000001399</v>
      </c>
      <c r="F14" s="7">
        <v>0.90925590000006196</v>
      </c>
      <c r="G14" s="7">
        <v>94.234375</v>
      </c>
      <c r="H14" s="7">
        <v>0.87833333333333297</v>
      </c>
      <c r="I14" s="7">
        <v>0.87344952920191099</v>
      </c>
      <c r="J14" s="7">
        <v>0.57551409999996395</v>
      </c>
      <c r="K14" s="7">
        <v>1.2269467999999999</v>
      </c>
      <c r="L14" s="1"/>
      <c r="M14" s="1"/>
      <c r="N14" s="5">
        <v>0.97449930135072105</v>
      </c>
      <c r="O14" s="5">
        <v>0</v>
      </c>
      <c r="P14" s="5">
        <v>6.0192000000824898E-2</v>
      </c>
      <c r="Q14" s="5">
        <v>7.5014000012743002E-3</v>
      </c>
      <c r="R14" s="4">
        <v>83.25</v>
      </c>
      <c r="S14" s="5">
        <v>0.69158281424692503</v>
      </c>
      <c r="T14" s="5">
        <v>0.57154155635359605</v>
      </c>
      <c r="U14" s="5">
        <v>4.01920410000002</v>
      </c>
      <c r="V14" s="5">
        <v>1.98674100000016</v>
      </c>
      <c r="W14" s="4">
        <v>636.15625</v>
      </c>
      <c r="X14" s="5">
        <v>0.40327630141972998</v>
      </c>
      <c r="Y14" s="5">
        <v>0.36549269613559898</v>
      </c>
      <c r="Z14" s="5">
        <v>5.7778500000040298E-2</v>
      </c>
      <c r="AA14" s="5">
        <v>0.63658810000015298</v>
      </c>
      <c r="AB14" s="4"/>
      <c r="AC14" s="5">
        <v>0.94883945841392603</v>
      </c>
      <c r="AD14" s="5">
        <v>0.87189184565808997</v>
      </c>
      <c r="AE14" s="5">
        <v>6.5155942000001197</v>
      </c>
      <c r="AF14" s="5">
        <v>2.4987541999998899</v>
      </c>
      <c r="AG14" s="4"/>
      <c r="AH14" s="5"/>
      <c r="AI14" s="5"/>
      <c r="AJ14" s="5"/>
      <c r="AK14" s="5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</row>
    <row r="15" spans="1:80" ht="15.6" x14ac:dyDescent="0.3">
      <c r="A15" s="7">
        <v>892.8125</v>
      </c>
      <c r="B15" s="7" t="s">
        <v>12</v>
      </c>
      <c r="C15" s="7">
        <f>100*Arkusz1!$D15</f>
        <v>86.567049808429104</v>
      </c>
      <c r="D15" s="7">
        <v>0.690104064151567</v>
      </c>
      <c r="E15" s="7">
        <v>5.81250000000181E-2</v>
      </c>
      <c r="F15" s="7">
        <v>6.4128199999686303E-2</v>
      </c>
      <c r="G15" s="7">
        <v>55.04</v>
      </c>
      <c r="H15" s="7">
        <v>0.64333333333333298</v>
      </c>
      <c r="I15" s="7">
        <v>0.62900820660428902</v>
      </c>
      <c r="J15" s="7">
        <v>1.8100000000003998E-2</v>
      </c>
      <c r="K15" s="7">
        <v>3.0863300000021299E-2</v>
      </c>
      <c r="L15" s="1"/>
      <c r="M15" s="1"/>
      <c r="N15" s="5">
        <v>0.97449930135072105</v>
      </c>
      <c r="O15" s="5">
        <v>0</v>
      </c>
      <c r="P15" s="5">
        <v>1.73854000004212E-2</v>
      </c>
      <c r="Q15" s="5">
        <v>1.98429000010946E-2</v>
      </c>
      <c r="R15" s="6">
        <v>8.5699999999999998E-2</v>
      </c>
      <c r="S15" s="5">
        <v>0.31544481712186501</v>
      </c>
      <c r="T15" s="5">
        <v>0.22879744815523501</v>
      </c>
      <c r="U15" s="5">
        <v>2.3288800000045701E-2</v>
      </c>
      <c r="V15" s="5">
        <v>1.13587999999253E-2</v>
      </c>
      <c r="W15" s="4">
        <v>93.39</v>
      </c>
      <c r="X15" s="5">
        <v>0.67593738623953403</v>
      </c>
      <c r="Y15" s="5">
        <v>0.65717587546696998</v>
      </c>
      <c r="Z15" s="5">
        <v>3.74620000002323E-3</v>
      </c>
      <c r="AA15" s="5">
        <v>1.19778999996924E-2</v>
      </c>
      <c r="AB15" s="4"/>
      <c r="AC15" s="5">
        <v>0.83771760154738795</v>
      </c>
      <c r="AD15" s="5">
        <v>0.58829140596525298</v>
      </c>
      <c r="AE15" s="5">
        <v>8.4290699999655702E-2</v>
      </c>
      <c r="AF15" s="5">
        <v>0.100306000000273</v>
      </c>
      <c r="AG15" s="4"/>
      <c r="AH15" s="5"/>
      <c r="AI15" s="5"/>
      <c r="AJ15" s="5"/>
      <c r="AK15" s="5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</row>
    <row r="16" spans="1:80" ht="15.6" x14ac:dyDescent="0.3">
      <c r="A16" s="7"/>
      <c r="B16" s="7" t="s">
        <v>13</v>
      </c>
      <c r="C16" s="7">
        <f>100*Arkusz1!$D16</f>
        <v>99.946360153256691</v>
      </c>
      <c r="D16" s="7">
        <v>0.99849126349902095</v>
      </c>
      <c r="E16" s="7">
        <v>5.9744000000137E-2</v>
      </c>
      <c r="F16" s="7">
        <v>4.6581999999943903E-3</v>
      </c>
      <c r="G16" s="7"/>
      <c r="H16" s="7">
        <v>0.79800000000000004</v>
      </c>
      <c r="I16" s="7">
        <v>0.78989399961590301</v>
      </c>
      <c r="J16" s="7">
        <v>5.1400600000022202E-2</v>
      </c>
      <c r="K16" s="7">
        <v>7.4782000000368498E-3</v>
      </c>
      <c r="L16" s="1"/>
      <c r="M16" s="1"/>
      <c r="N16" s="5">
        <v>0.97449930135072105</v>
      </c>
      <c r="O16" s="5">
        <v>0</v>
      </c>
      <c r="P16" s="5">
        <v>3.2941900000878301E-2</v>
      </c>
      <c r="Q16" s="5">
        <v>2.8303999988565898E-3</v>
      </c>
      <c r="R16" s="1"/>
      <c r="S16" s="5">
        <v>0.94202204120747401</v>
      </c>
      <c r="T16" s="5">
        <v>0.92464558115718198</v>
      </c>
      <c r="U16" s="5">
        <v>0.12932329999966799</v>
      </c>
      <c r="V16" s="5">
        <v>3.22999999980311E-3</v>
      </c>
      <c r="W16" s="1"/>
      <c r="X16" s="5">
        <v>1</v>
      </c>
      <c r="Y16" s="5">
        <v>1</v>
      </c>
      <c r="Z16" s="5">
        <v>3.54960000004211E-3</v>
      </c>
      <c r="AA16" s="5">
        <v>7.2374999999737996E-3</v>
      </c>
      <c r="AB16" s="1"/>
      <c r="AC16" s="5">
        <v>0.94816247582205004</v>
      </c>
      <c r="AD16" s="5">
        <v>0.87081044914058803</v>
      </c>
      <c r="AE16" s="5">
        <v>0.39812489999985701</v>
      </c>
      <c r="AF16" s="5">
        <v>7.9358000002685003E-3</v>
      </c>
      <c r="AG16" s="1"/>
      <c r="AH16" s="5"/>
      <c r="AI16" s="5"/>
      <c r="AJ16" s="5"/>
      <c r="AK16" s="5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</row>
    <row r="17" spans="1:80" ht="15.6" x14ac:dyDescent="0.3">
      <c r="A17" s="7"/>
      <c r="B17" s="7" t="s">
        <v>14</v>
      </c>
      <c r="C17" s="7">
        <f>100*Arkusz1!$D17</f>
        <v>99.7777777777777</v>
      </c>
      <c r="D17" s="7">
        <v>0.99374455303380904</v>
      </c>
      <c r="E17" s="7">
        <v>26.292962299999999</v>
      </c>
      <c r="F17" s="7">
        <v>4.2679800000314502E-2</v>
      </c>
      <c r="G17" s="7"/>
      <c r="H17" s="7">
        <v>0.86799999999999999</v>
      </c>
      <c r="I17" s="7">
        <v>0.86269845952410096</v>
      </c>
      <c r="J17" s="7">
        <v>15.042847499999899</v>
      </c>
      <c r="K17" s="7">
        <v>1.7398200000002299E-2</v>
      </c>
      <c r="L17" s="1"/>
      <c r="M17" s="1"/>
      <c r="N17" s="5">
        <v>0.97449930135072105</v>
      </c>
      <c r="O17" s="5">
        <v>0</v>
      </c>
      <c r="P17" s="5">
        <v>6.5358440999989398</v>
      </c>
      <c r="Q17" s="5">
        <v>2.29849000006652E-2</v>
      </c>
      <c r="R17" s="1"/>
      <c r="S17" s="5">
        <v>0.79827503593675098</v>
      </c>
      <c r="T17" s="5">
        <v>0.73206181641421098</v>
      </c>
      <c r="U17" s="5">
        <v>18.568856399999699</v>
      </c>
      <c r="V17" s="5">
        <v>1.6466000000036701E-2</v>
      </c>
      <c r="W17" s="1"/>
      <c r="X17" s="5">
        <v>0.35726246814706902</v>
      </c>
      <c r="Y17" s="5">
        <v>0.316047206551136</v>
      </c>
      <c r="Z17" s="5">
        <v>4.23759840000002</v>
      </c>
      <c r="AA17" s="5">
        <v>3.6530800000036799E-2</v>
      </c>
      <c r="AB17" s="1"/>
      <c r="AC17" s="5">
        <v>0.95096711798839395</v>
      </c>
      <c r="AD17" s="5">
        <v>0.87521704519195798</v>
      </c>
      <c r="AE17" s="5">
        <v>129.443154999999</v>
      </c>
      <c r="AF17" s="5">
        <v>3.21849000001748E-2</v>
      </c>
      <c r="AG17" s="1"/>
      <c r="AH17" s="5"/>
      <c r="AI17" s="5"/>
      <c r="AJ17" s="5"/>
      <c r="AK17" s="5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</row>
    <row r="18" spans="1:80" ht="15.6" x14ac:dyDescent="0.3">
      <c r="A18" s="7" t="s">
        <v>16</v>
      </c>
      <c r="B18" s="7" t="s">
        <v>10</v>
      </c>
      <c r="C18" s="7">
        <v>97.84</v>
      </c>
      <c r="D18" s="7">
        <v>0.99</v>
      </c>
      <c r="E18" s="7">
        <v>2.04370000028575E-3</v>
      </c>
      <c r="F18" s="7">
        <v>0.400939400000424</v>
      </c>
      <c r="G18" s="7" t="s">
        <v>16</v>
      </c>
      <c r="H18" s="7">
        <v>89</v>
      </c>
      <c r="I18" s="7">
        <v>88</v>
      </c>
      <c r="J18" s="7">
        <v>1.1140600001454001E-2</v>
      </c>
      <c r="K18" s="7">
        <v>0.42104160000053498</v>
      </c>
      <c r="L18" s="1"/>
      <c r="M18" s="1" t="s">
        <v>16</v>
      </c>
      <c r="N18" s="1"/>
      <c r="O18" s="1"/>
      <c r="P18" s="1"/>
      <c r="Q18" s="1"/>
      <c r="R18" s="1" t="s">
        <v>16</v>
      </c>
      <c r="S18" s="1"/>
      <c r="T18" s="1"/>
      <c r="U18" s="1"/>
      <c r="V18" s="1"/>
      <c r="W18" s="1" t="s">
        <v>16</v>
      </c>
      <c r="X18" s="5">
        <v>0.865307608299963</v>
      </c>
      <c r="Y18" s="5">
        <v>0.85733141622151898</v>
      </c>
      <c r="Z18" s="5">
        <v>7.3019999990719898E-4</v>
      </c>
      <c r="AA18" s="5">
        <v>0.39388069999995401</v>
      </c>
      <c r="AB18" s="1" t="s">
        <v>16</v>
      </c>
      <c r="AC18" s="5">
        <v>0.94187620889748502</v>
      </c>
      <c r="AD18" s="5">
        <v>0.85684367290564301</v>
      </c>
      <c r="AE18" s="5">
        <v>9.8028100008377805E-2</v>
      </c>
      <c r="AF18" s="5">
        <v>3.0203264000010601</v>
      </c>
      <c r="AG18" s="1" t="s">
        <v>16</v>
      </c>
      <c r="AH18" s="5"/>
      <c r="AI18" s="5"/>
      <c r="AJ18" s="5"/>
      <c r="AK18" s="5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</row>
    <row r="19" spans="1:80" ht="15.6" x14ac:dyDescent="0.3">
      <c r="A19" s="7">
        <v>1251.03125</v>
      </c>
      <c r="B19" s="7" t="s">
        <v>11</v>
      </c>
      <c r="C19" s="7">
        <v>78.58</v>
      </c>
      <c r="D19" s="7">
        <v>0</v>
      </c>
      <c r="E19" s="7">
        <v>1.56434000000444E-2</v>
      </c>
      <c r="F19" s="7">
        <v>0.16063070000018301</v>
      </c>
      <c r="G19" s="7">
        <v>1251.03125</v>
      </c>
      <c r="H19" s="7">
        <v>87</v>
      </c>
      <c r="I19" s="7">
        <v>87</v>
      </c>
      <c r="J19" s="7">
        <v>0.39223719999972601</v>
      </c>
      <c r="K19" s="7">
        <v>1.1114495000001601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4">
        <v>3396.421875</v>
      </c>
      <c r="X19" s="5">
        <v>0.280087368037859</v>
      </c>
      <c r="Y19" s="5">
        <v>0.232146060533133</v>
      </c>
      <c r="Z19" s="5">
        <v>2.2965999996813402E-3</v>
      </c>
      <c r="AA19" s="5">
        <v>4.94824000002154E-2</v>
      </c>
      <c r="AB19" s="4"/>
      <c r="AC19" s="5">
        <v>0.94864603481624699</v>
      </c>
      <c r="AD19" s="5">
        <v>0.87165142515554805</v>
      </c>
      <c r="AE19" s="5">
        <v>1.2587676999974</v>
      </c>
      <c r="AF19" s="5">
        <v>2.5974228999984899</v>
      </c>
      <c r="AG19" s="4"/>
      <c r="AH19" s="5"/>
      <c r="AI19" s="5"/>
      <c r="AJ19" s="5"/>
      <c r="AK19" s="5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 spans="1:80" ht="15.6" x14ac:dyDescent="0.3">
      <c r="A20" s="7">
        <v>97.07</v>
      </c>
      <c r="B20" s="7" t="s">
        <v>12</v>
      </c>
      <c r="C20" s="7">
        <v>55.31</v>
      </c>
      <c r="D20" s="7">
        <v>0.35</v>
      </c>
      <c r="E20" s="7">
        <v>2.0673999997597998E-3</v>
      </c>
      <c r="F20" s="7">
        <v>7.1870000001581502E-3</v>
      </c>
      <c r="G20" s="7">
        <v>75.8</v>
      </c>
      <c r="H20" s="7">
        <v>54</v>
      </c>
      <c r="I20" s="7">
        <v>52</v>
      </c>
      <c r="J20" s="7">
        <v>6.5359999989595902E-3</v>
      </c>
      <c r="K20" s="7">
        <v>2.9911399999036799E-2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4">
        <v>99.7</v>
      </c>
      <c r="X20" s="5">
        <v>0.58500182016745494</v>
      </c>
      <c r="Y20" s="5">
        <v>0.56061642412938695</v>
      </c>
      <c r="Z20" s="5">
        <v>3.1114000003071799E-3</v>
      </c>
      <c r="AA20" s="5">
        <v>1.5706900000168299E-2</v>
      </c>
      <c r="AB20" s="4"/>
      <c r="AC20" s="5">
        <v>0.82823984526112104</v>
      </c>
      <c r="AD20" s="5">
        <v>0.55433042003389099</v>
      </c>
      <c r="AE20" s="5">
        <v>1.01111999974818E-2</v>
      </c>
      <c r="AF20" s="5">
        <v>6.2660700001288205E-2</v>
      </c>
      <c r="AG20" s="4"/>
      <c r="AH20" s="5"/>
      <c r="AI20" s="5"/>
      <c r="AJ20" s="5"/>
      <c r="AK20" s="5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</row>
    <row r="21" spans="1:80" ht="15.6" x14ac:dyDescent="0.3">
      <c r="A21" s="7"/>
      <c r="B21" s="7" t="s">
        <v>13</v>
      </c>
      <c r="C21" s="7">
        <v>99.92</v>
      </c>
      <c r="D21" s="7">
        <v>1</v>
      </c>
      <c r="E21" s="7">
        <v>3.4705999996731398E-3</v>
      </c>
      <c r="F21" s="7">
        <v>3.1877999999778599E-3</v>
      </c>
      <c r="G21" s="7"/>
      <c r="H21" s="7">
        <v>74</v>
      </c>
      <c r="I21" s="7">
        <v>73</v>
      </c>
      <c r="J21" s="7">
        <v>2.90550999998231E-2</v>
      </c>
      <c r="K21" s="7">
        <v>2.63499999891791E-3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5">
        <v>0.947724790680742</v>
      </c>
      <c r="Y21" s="5">
        <v>0.94464962460787605</v>
      </c>
      <c r="Z21" s="5">
        <v>9.8680000019157801E-4</v>
      </c>
      <c r="AA21" s="5">
        <v>2.6943999996546998E-3</v>
      </c>
      <c r="AB21" s="1"/>
      <c r="AC21" s="5">
        <v>0.88172147001934198</v>
      </c>
      <c r="AD21" s="5">
        <v>0.71019002509644302</v>
      </c>
      <c r="AE21" s="5">
        <v>9.8341399992932496E-2</v>
      </c>
      <c r="AF21" s="5">
        <v>6.5684000001056102E-3</v>
      </c>
      <c r="AG21" s="1"/>
      <c r="AH21" s="5"/>
      <c r="AI21" s="5"/>
      <c r="AJ21" s="5"/>
      <c r="AK21" s="5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</row>
    <row r="22" spans="1:80" ht="15.6" x14ac:dyDescent="0.3">
      <c r="A22" s="7"/>
      <c r="B22" s="7" t="s">
        <v>14</v>
      </c>
      <c r="C22" s="7">
        <v>95.84</v>
      </c>
      <c r="D22" s="7">
        <v>0.88</v>
      </c>
      <c r="E22" s="7">
        <v>0.50156610000067303</v>
      </c>
      <c r="F22" s="7">
        <v>5.4267999999865403E-2</v>
      </c>
      <c r="G22" s="7"/>
      <c r="H22" s="7">
        <v>83</v>
      </c>
      <c r="I22" s="7">
        <v>82</v>
      </c>
      <c r="J22" s="7">
        <v>7.78777950000039</v>
      </c>
      <c r="K22" s="7">
        <v>2.1175300000322701E-2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5">
        <v>0.185365853658536</v>
      </c>
      <c r="Y22" s="5">
        <v>0.13160166197387901</v>
      </c>
      <c r="Z22" s="5">
        <v>0.20039550000001299</v>
      </c>
      <c r="AA22" s="5">
        <v>5.9734599999956103E-2</v>
      </c>
      <c r="AB22" s="1"/>
      <c r="AC22" s="5">
        <v>0.95116054158607299</v>
      </c>
      <c r="AD22" s="5">
        <v>0.87844827963474104</v>
      </c>
      <c r="AE22" s="5">
        <v>14.038708099993499</v>
      </c>
      <c r="AF22" s="5">
        <v>2.86898000049404E-2</v>
      </c>
      <c r="AG22" s="1"/>
      <c r="AH22" s="5"/>
      <c r="AI22" s="5"/>
      <c r="AJ22" s="5"/>
      <c r="AK22" s="5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</row>
    <row r="23" spans="1:80" ht="15.6" x14ac:dyDescent="0.3">
      <c r="A23" s="7" t="s">
        <v>17</v>
      </c>
      <c r="B23" s="7" t="s">
        <v>10</v>
      </c>
      <c r="C23" s="7">
        <f>100*Arkusz1!D23</f>
        <v>66.674329501915693</v>
      </c>
      <c r="D23" s="7">
        <v>0.40567131716743599</v>
      </c>
      <c r="E23" s="7">
        <v>4.7280999988288299E-3</v>
      </c>
      <c r="F23" s="7">
        <v>0.63062480000007703</v>
      </c>
      <c r="G23" s="7" t="s">
        <v>17</v>
      </c>
      <c r="H23" s="7">
        <v>0.416833333333333</v>
      </c>
      <c r="I23" s="7">
        <v>0.39344525636862199</v>
      </c>
      <c r="J23" s="7">
        <v>1.06038000000125E-2</v>
      </c>
      <c r="K23" s="7">
        <v>0.38255639999999802</v>
      </c>
      <c r="L23" s="1"/>
      <c r="M23" s="1" t="s">
        <v>17</v>
      </c>
      <c r="N23" s="1"/>
      <c r="O23" s="1"/>
      <c r="P23" s="1"/>
      <c r="Q23" s="1"/>
      <c r="R23" s="1" t="s">
        <v>17</v>
      </c>
      <c r="S23" s="1"/>
      <c r="T23" s="1"/>
      <c r="U23" s="1"/>
      <c r="V23" s="1"/>
      <c r="W23" s="1" t="s">
        <v>17</v>
      </c>
      <c r="X23" s="5">
        <v>1</v>
      </c>
      <c r="Y23" s="5">
        <v>1</v>
      </c>
      <c r="Z23" s="5">
        <v>1.8357999997533599E-3</v>
      </c>
      <c r="AA23" s="5">
        <v>0.318862799998896</v>
      </c>
      <c r="AB23" s="1" t="s">
        <v>17</v>
      </c>
      <c r="AC23" s="5"/>
      <c r="AD23" s="5"/>
      <c r="AE23" s="5"/>
      <c r="AF23" s="5"/>
      <c r="AG23" s="1" t="s">
        <v>17</v>
      </c>
      <c r="AH23" s="5"/>
      <c r="AI23" s="5"/>
      <c r="AJ23" s="5"/>
      <c r="AK23" s="5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</row>
    <row r="24" spans="1:80" ht="15.6" x14ac:dyDescent="0.3">
      <c r="A24" s="7">
        <v>75.984375</v>
      </c>
      <c r="B24" s="7" t="s">
        <v>11</v>
      </c>
      <c r="C24" s="7">
        <f>100*Arkusz1!$D24</f>
        <v>15.639846743294999</v>
      </c>
      <c r="D24" s="7">
        <v>6.7480514986539798E-4</v>
      </c>
      <c r="E24" s="7">
        <v>9.5930999996198807E-3</v>
      </c>
      <c r="F24" s="7">
        <v>6.2270900001749299E-2</v>
      </c>
      <c r="G24" s="7">
        <v>251.40625</v>
      </c>
      <c r="H24" s="7">
        <v>0.47866666666666602</v>
      </c>
      <c r="I24" s="7">
        <v>0.45771865462563999</v>
      </c>
      <c r="J24" s="7">
        <v>0.22620060000008299</v>
      </c>
      <c r="K24" s="7">
        <v>0.68915900000001695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4">
        <v>155.796875</v>
      </c>
      <c r="X24" s="5">
        <v>0.31117582817619199</v>
      </c>
      <c r="Y24" s="5">
        <v>0.26509123688943398</v>
      </c>
      <c r="Z24" s="5">
        <v>8.3883999996032799E-3</v>
      </c>
      <c r="AA24" s="5">
        <v>0.20018769999842301</v>
      </c>
      <c r="AB24" s="4"/>
      <c r="AC24" s="5"/>
      <c r="AD24" s="5"/>
      <c r="AE24" s="5"/>
      <c r="AF24" s="5"/>
      <c r="AG24" s="4"/>
      <c r="AH24" s="5"/>
      <c r="AI24" s="5"/>
      <c r="AJ24" s="5"/>
      <c r="AK24" s="5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</row>
    <row r="25" spans="1:80" ht="15.6" x14ac:dyDescent="0.3">
      <c r="A25" s="8">
        <v>0.96379999999999999</v>
      </c>
      <c r="B25" s="7" t="s">
        <v>12</v>
      </c>
      <c r="C25" s="7">
        <f>100*Arkusz1!$D25</f>
        <v>23.134099616858201</v>
      </c>
      <c r="D25" s="7">
        <v>0.130967288017178</v>
      </c>
      <c r="E25" s="7">
        <v>1.9460999992588701E-3</v>
      </c>
      <c r="F25" s="7">
        <v>5.2902000006724804E-3</v>
      </c>
      <c r="G25" s="7">
        <v>76.44</v>
      </c>
      <c r="H25" s="7">
        <v>0.36566666666666597</v>
      </c>
      <c r="I25" s="7">
        <v>0.34012804567344901</v>
      </c>
      <c r="J25" s="7">
        <v>3.8251000000855098E-3</v>
      </c>
      <c r="K25" s="7">
        <v>1.4890799999989201E-2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4">
        <v>99.06</v>
      </c>
      <c r="X25" s="5">
        <v>0.66508918820531404</v>
      </c>
      <c r="Y25" s="5">
        <v>0.64572215118927301</v>
      </c>
      <c r="Z25" s="5">
        <v>2.71539999994274E-3</v>
      </c>
      <c r="AA25" s="5">
        <v>2.24980999992112E-2</v>
      </c>
      <c r="AB25" s="4"/>
      <c r="AC25" s="5"/>
      <c r="AD25" s="5"/>
      <c r="AE25" s="5"/>
      <c r="AF25" s="5"/>
      <c r="AG25" s="4"/>
      <c r="AH25" s="5"/>
      <c r="AI25" s="5"/>
      <c r="AJ25" s="5"/>
      <c r="AK25" s="5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</row>
    <row r="26" spans="1:80" ht="15.6" x14ac:dyDescent="0.3">
      <c r="A26" s="7"/>
      <c r="B26" s="7" t="s">
        <v>13</v>
      </c>
      <c r="C26" s="7">
        <f>100*Arkusz1!$D26</f>
        <v>87.992337164750893</v>
      </c>
      <c r="D26" s="7">
        <v>0.71568396599577799</v>
      </c>
      <c r="E26" s="7">
        <v>2.0348999987618299E-3</v>
      </c>
      <c r="F26" s="7">
        <v>1.0304000006726699E-3</v>
      </c>
      <c r="G26" s="7"/>
      <c r="H26" s="7">
        <v>0.42066666666666602</v>
      </c>
      <c r="I26" s="7">
        <v>0.39750602855074901</v>
      </c>
      <c r="J26" s="7">
        <v>1.28905000000258E-2</v>
      </c>
      <c r="K26" s="7">
        <v>1.7520000000104099E-3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5">
        <v>1</v>
      </c>
      <c r="Y26" s="5">
        <v>1</v>
      </c>
      <c r="Z26" s="5">
        <v>1.41259999873E-3</v>
      </c>
      <c r="AA26" s="5">
        <v>3.5342999999556902E-3</v>
      </c>
      <c r="AB26" s="1"/>
      <c r="AC26" s="5"/>
      <c r="AD26" s="5"/>
      <c r="AE26" s="5"/>
      <c r="AF26" s="5"/>
      <c r="AG26" s="1"/>
      <c r="AH26" s="5"/>
      <c r="AI26" s="5"/>
      <c r="AJ26" s="5"/>
      <c r="AK26" s="5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</row>
    <row r="27" spans="1:80" ht="15.6" x14ac:dyDescent="0.3">
      <c r="A27" s="7"/>
      <c r="B27" s="7" t="s">
        <v>14</v>
      </c>
      <c r="C27" s="7">
        <f>100*Arkusz1!$D27</f>
        <v>25.3256704980842</v>
      </c>
      <c r="D27" s="7">
        <v>9.46970366506385E-2</v>
      </c>
      <c r="E27" s="7">
        <v>0.25784709999970801</v>
      </c>
      <c r="F27" s="7">
        <v>4.06272000000171E-2</v>
      </c>
      <c r="G27" s="7"/>
      <c r="H27" s="7">
        <v>0.50583333333333302</v>
      </c>
      <c r="I27" s="7">
        <v>0.48596364350009602</v>
      </c>
      <c r="J27" s="7">
        <v>8.0892125000000306</v>
      </c>
      <c r="K27" s="7">
        <v>1.7612000000099201E-2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5">
        <v>0.21463414634146299</v>
      </c>
      <c r="Y27" s="5">
        <v>0.16243124530286099</v>
      </c>
      <c r="Z27" s="5">
        <v>0.75843549999990501</v>
      </c>
      <c r="AA27" s="5">
        <v>3.8921299999856197E-2</v>
      </c>
      <c r="AB27" s="1"/>
      <c r="AC27" s="5"/>
      <c r="AD27" s="5"/>
      <c r="AE27" s="5"/>
      <c r="AF27" s="5"/>
      <c r="AG27" s="1"/>
      <c r="AH27" s="5"/>
      <c r="AI27" s="5"/>
      <c r="AJ27" s="5"/>
      <c r="AK27" s="5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</row>
    <row r="28" spans="1:80" ht="15.6" x14ac:dyDescent="0.3">
      <c r="A28" s="7" t="s">
        <v>3</v>
      </c>
      <c r="B28" s="7" t="s">
        <v>10</v>
      </c>
      <c r="C28" s="7">
        <v>100</v>
      </c>
      <c r="D28" s="7">
        <v>99</v>
      </c>
      <c r="E28" s="7">
        <v>0.35851580000007699</v>
      </c>
      <c r="F28" s="7">
        <v>1.09930050000002</v>
      </c>
      <c r="G28" s="7" t="s">
        <v>3</v>
      </c>
      <c r="H28" s="7">
        <v>0.94383333333333297</v>
      </c>
      <c r="I28" s="7">
        <v>0.94157926839504003</v>
      </c>
      <c r="J28" s="7">
        <v>6.9400800000039398E-2</v>
      </c>
      <c r="K28" s="7">
        <v>0.82382029999962403</v>
      </c>
      <c r="L28" s="1"/>
      <c r="M28" s="1" t="s">
        <v>3</v>
      </c>
      <c r="N28" s="5">
        <v>0.97449930135072105</v>
      </c>
      <c r="O28" s="5">
        <v>0</v>
      </c>
      <c r="P28" s="5">
        <v>1.77347999997437E-2</v>
      </c>
      <c r="Q28" s="5">
        <v>0.19821240000055601</v>
      </c>
      <c r="R28" s="1" t="s">
        <v>3</v>
      </c>
      <c r="S28" s="5">
        <v>0.74972049193419499</v>
      </c>
      <c r="T28" s="5">
        <v>0.66481219293983695</v>
      </c>
      <c r="U28" s="5">
        <v>5.6582499999876697E-2</v>
      </c>
      <c r="V28" s="5">
        <v>0.756507600000077</v>
      </c>
      <c r="W28" s="1" t="s">
        <v>3</v>
      </c>
      <c r="X28" s="4">
        <v>1</v>
      </c>
      <c r="Y28" s="4">
        <v>1</v>
      </c>
      <c r="Z28" s="4">
        <v>6.71847999997226E-2</v>
      </c>
      <c r="AA28" s="4">
        <v>0.41742109999995503</v>
      </c>
      <c r="AB28" s="1" t="s">
        <v>3</v>
      </c>
      <c r="AC28" s="4"/>
      <c r="AD28" s="4"/>
      <c r="AE28" s="4"/>
      <c r="AF28" s="4"/>
      <c r="AG28" s="1" t="s">
        <v>3</v>
      </c>
      <c r="AH28" s="4"/>
      <c r="AI28" s="4"/>
      <c r="AJ28" s="4"/>
      <c r="AK28" s="4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</row>
    <row r="29" spans="1:80" ht="15.6" x14ac:dyDescent="0.3">
      <c r="A29" s="7">
        <v>13.3125</v>
      </c>
      <c r="B29" s="7" t="s">
        <v>11</v>
      </c>
      <c r="C29" s="7">
        <v>98</v>
      </c>
      <c r="D29" s="7">
        <v>95</v>
      </c>
      <c r="E29" s="7">
        <v>3.0832547999999602</v>
      </c>
      <c r="F29" s="7">
        <v>0.91764380000006396</v>
      </c>
      <c r="G29" s="7">
        <v>6.84375</v>
      </c>
      <c r="H29" s="7">
        <v>0.91916666666666602</v>
      </c>
      <c r="I29" s="7">
        <v>0.91592418233450301</v>
      </c>
      <c r="J29" s="7">
        <v>1.9510789999999301</v>
      </c>
      <c r="K29" s="7">
        <v>2.8026018999998898</v>
      </c>
      <c r="L29" s="1"/>
      <c r="M29" s="1"/>
      <c r="N29" s="5">
        <v>0.97449930135072105</v>
      </c>
      <c r="O29" s="5">
        <v>0</v>
      </c>
      <c r="P29" s="5">
        <v>2.0424299999831402E-2</v>
      </c>
      <c r="Q29" s="5">
        <v>4.3007999993278602E-3</v>
      </c>
      <c r="R29" s="4">
        <v>6.015625</v>
      </c>
      <c r="S29" s="5">
        <v>0.69158281424692503</v>
      </c>
      <c r="T29" s="5">
        <v>0.57154155635359605</v>
      </c>
      <c r="U29" s="5">
        <v>3.3776708999998801</v>
      </c>
      <c r="V29" s="5">
        <v>1.5895789999999499</v>
      </c>
      <c r="W29" s="4">
        <v>10.9375</v>
      </c>
      <c r="X29" s="4">
        <v>0.753</v>
      </c>
      <c r="Y29" s="4">
        <v>0.74</v>
      </c>
      <c r="Z29" s="4">
        <v>6.4769184000001498</v>
      </c>
      <c r="AA29" s="4">
        <v>12.2861576999998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</row>
    <row r="30" spans="1:80" ht="15.6" x14ac:dyDescent="0.3">
      <c r="A30" s="8">
        <v>1.4E-3</v>
      </c>
      <c r="B30" s="7" t="s">
        <v>12</v>
      </c>
      <c r="C30" s="7">
        <v>87</v>
      </c>
      <c r="D30" s="7">
        <v>69</v>
      </c>
      <c r="E30" s="7">
        <v>1.1775700000043699E-2</v>
      </c>
      <c r="F30" s="7">
        <v>4.7898000000259301E-3</v>
      </c>
      <c r="G30" s="8">
        <v>2.11</v>
      </c>
      <c r="H30" s="7">
        <v>0.64500000000000002</v>
      </c>
      <c r="I30" s="7">
        <v>0.63073318157950298</v>
      </c>
      <c r="J30" s="7">
        <v>2.9702199999974199E-2</v>
      </c>
      <c r="K30" s="7">
        <v>1.78902000002381E-2</v>
      </c>
      <c r="L30" s="1"/>
      <c r="M30" s="2"/>
      <c r="N30" s="5">
        <v>0.97449930135072105</v>
      </c>
      <c r="O30" s="5">
        <v>0</v>
      </c>
      <c r="P30" s="5">
        <v>2.9430999993564902E-3</v>
      </c>
      <c r="Q30" s="5">
        <v>6.9009999970148696E-4</v>
      </c>
      <c r="R30" s="6">
        <v>8.5699999999999998E-2</v>
      </c>
      <c r="S30" s="5">
        <v>0.31544481712186501</v>
      </c>
      <c r="T30" s="5">
        <v>0.22879744815523501</v>
      </c>
      <c r="U30" s="5">
        <v>2.23280000000158E-2</v>
      </c>
      <c r="V30" s="5">
        <v>4.5258000000103398E-3</v>
      </c>
      <c r="W30" s="4">
        <v>0</v>
      </c>
      <c r="X30" s="4">
        <v>0.69910000000000005</v>
      </c>
      <c r="Y30" s="4">
        <v>0.68</v>
      </c>
      <c r="Z30" s="4">
        <v>8.4695999998984899E-3</v>
      </c>
      <c r="AA30" s="4">
        <v>1.40798000002178E-2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</row>
    <row r="31" spans="1:80" ht="15.6" x14ac:dyDescent="0.3">
      <c r="A31" s="7"/>
      <c r="B31" s="7" t="s">
        <v>13</v>
      </c>
      <c r="C31" s="7">
        <v>100</v>
      </c>
      <c r="D31" s="7">
        <v>100</v>
      </c>
      <c r="E31" s="7">
        <v>4.5011300000055599E-2</v>
      </c>
      <c r="F31" s="7">
        <v>2.1181000000751698E-3</v>
      </c>
      <c r="G31" s="7"/>
      <c r="H31" s="7">
        <v>0.86766666666666603</v>
      </c>
      <c r="I31" s="7">
        <v>0.86235877364440905</v>
      </c>
      <c r="J31" s="7">
        <v>6.9168100000297203E-2</v>
      </c>
      <c r="K31" s="7">
        <v>2.8437000000849301E-3</v>
      </c>
      <c r="L31" s="1"/>
      <c r="M31" s="1"/>
      <c r="N31" s="5">
        <v>0.97449930135072105</v>
      </c>
      <c r="O31" s="5">
        <v>0</v>
      </c>
      <c r="P31" s="5">
        <v>7.1346999993693299E-3</v>
      </c>
      <c r="Q31" s="5">
        <v>3.9890000061859599E-4</v>
      </c>
      <c r="R31" s="1"/>
      <c r="S31" s="5">
        <v>0.94441782462865298</v>
      </c>
      <c r="T31" s="5">
        <v>0.92780082030574795</v>
      </c>
      <c r="U31" s="5">
        <v>9.2572000000018306E-2</v>
      </c>
      <c r="V31" s="5">
        <v>3.8936999999350502E-3</v>
      </c>
      <c r="W31" s="1"/>
      <c r="X31" s="4">
        <v>1</v>
      </c>
      <c r="Y31" s="4">
        <v>1</v>
      </c>
      <c r="Z31" s="4">
        <v>8.9877200000046203E-2</v>
      </c>
      <c r="AA31" s="4">
        <v>5.2971000000070403E-3</v>
      </c>
      <c r="AB31" s="1"/>
      <c r="AC31" s="4"/>
      <c r="AD31" s="4"/>
      <c r="AE31" s="4"/>
      <c r="AF31" s="4"/>
      <c r="AG31" s="1"/>
      <c r="AH31" s="4"/>
      <c r="AI31" s="4"/>
      <c r="AJ31" s="4"/>
      <c r="AK31" s="4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</row>
    <row r="32" spans="1:80" ht="15.6" x14ac:dyDescent="0.3">
      <c r="A32" s="7"/>
      <c r="B32" s="7" t="s">
        <v>14</v>
      </c>
      <c r="C32" s="7">
        <v>100</v>
      </c>
      <c r="D32" s="7">
        <v>99</v>
      </c>
      <c r="E32" s="7">
        <v>8.9940678999999992</v>
      </c>
      <c r="F32" s="7">
        <v>4.3124500000089903E-2</v>
      </c>
      <c r="G32" s="7"/>
      <c r="H32" s="7">
        <v>0.92549999999999999</v>
      </c>
      <c r="I32" s="7">
        <v>0.92250942787514401</v>
      </c>
      <c r="J32" s="7">
        <v>33.260756099999902</v>
      </c>
      <c r="K32" s="7">
        <v>1.6847599999891799E-2</v>
      </c>
      <c r="L32" s="1"/>
      <c r="M32" s="1"/>
      <c r="N32" s="5">
        <v>0.97449930135072105</v>
      </c>
      <c r="O32" s="5">
        <v>0</v>
      </c>
      <c r="P32" s="5">
        <v>4.3227137000003397</v>
      </c>
      <c r="Q32" s="5">
        <v>1.6243599999142998E-2</v>
      </c>
      <c r="R32" s="1"/>
      <c r="S32" s="5">
        <v>0.79859447372624104</v>
      </c>
      <c r="T32" s="5">
        <v>0.73381370204914398</v>
      </c>
      <c r="U32" s="5">
        <v>15.2854212999995</v>
      </c>
      <c r="V32" s="5">
        <v>1.43859999998312E-2</v>
      </c>
      <c r="W32" s="1"/>
      <c r="X32" s="4">
        <v>0.92300000000000004</v>
      </c>
      <c r="Y32" s="4">
        <v>0.92</v>
      </c>
      <c r="Z32" s="4">
        <v>71.075697799999901</v>
      </c>
      <c r="AA32" s="4">
        <v>3.76799999999093E-2</v>
      </c>
      <c r="AB32" s="1"/>
      <c r="AC32" s="4"/>
      <c r="AD32" s="4"/>
      <c r="AE32" s="4"/>
      <c r="AF32" s="4"/>
      <c r="AG32" s="1"/>
      <c r="AH32" s="4"/>
      <c r="AI32" s="4"/>
      <c r="AJ32" s="4"/>
      <c r="AK32" s="4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</row>
    <row r="33" spans="1:80" ht="15.6" x14ac:dyDescent="0.3">
      <c r="A33" s="7"/>
      <c r="B33" s="7"/>
      <c r="C33" s="7"/>
      <c r="D33" s="7"/>
      <c r="E33" s="7"/>
      <c r="F33" s="7"/>
      <c r="G33" s="7" t="s">
        <v>19</v>
      </c>
      <c r="H33" s="7">
        <v>0.67266666666666597</v>
      </c>
      <c r="I33" s="7">
        <v>0.659500181865737</v>
      </c>
      <c r="J33" s="7">
        <v>7.3654000000260497E-3</v>
      </c>
      <c r="K33" s="7">
        <v>0.39242399999989103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</row>
    <row r="34" spans="1:80" ht="15.6" x14ac:dyDescent="0.3">
      <c r="A34" s="7"/>
      <c r="B34" s="7"/>
      <c r="C34" s="7"/>
      <c r="D34" s="7"/>
      <c r="E34" s="7"/>
      <c r="F34" s="7"/>
      <c r="G34" s="7">
        <v>260.859375</v>
      </c>
      <c r="H34" s="7">
        <v>0.668333333333333</v>
      </c>
      <c r="I34" s="7">
        <v>0.65500049192769005</v>
      </c>
      <c r="J34" s="7">
        <v>0.145360900000014</v>
      </c>
      <c r="K34" s="7">
        <v>0.555118200000151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</row>
    <row r="35" spans="1:80" ht="15.6" x14ac:dyDescent="0.3">
      <c r="A35" s="7"/>
      <c r="B35" s="7"/>
      <c r="C35" s="7"/>
      <c r="D35" s="7"/>
      <c r="E35" s="7"/>
      <c r="F35" s="7"/>
      <c r="G35" s="7">
        <v>85.46</v>
      </c>
      <c r="H35" s="7">
        <v>0.54416666666666602</v>
      </c>
      <c r="I35" s="7">
        <v>0.52577029526853403</v>
      </c>
      <c r="J35" s="7">
        <v>4.08770000012737E-3</v>
      </c>
      <c r="K35" s="7">
        <v>2.4801900000056699E-2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</row>
    <row r="36" spans="1:80" ht="15.6" x14ac:dyDescent="0.3">
      <c r="A36" s="7"/>
      <c r="B36" s="7"/>
      <c r="C36" s="7"/>
      <c r="D36" s="7"/>
      <c r="E36" s="7"/>
      <c r="F36" s="7"/>
      <c r="G36" s="7"/>
      <c r="H36" s="7">
        <v>0.66400000000000003</v>
      </c>
      <c r="I36" s="7">
        <v>0.65054342721617797</v>
      </c>
      <c r="J36" s="7">
        <v>1.00073000000975E-2</v>
      </c>
      <c r="K36" s="7">
        <v>1.8864000001030899E-3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</row>
    <row r="37" spans="1:80" ht="15.6" x14ac:dyDescent="0.3">
      <c r="A37" s="7"/>
      <c r="B37" s="7"/>
      <c r="C37" s="7"/>
      <c r="D37" s="7"/>
      <c r="E37" s="7"/>
      <c r="F37" s="7"/>
      <c r="G37" s="7"/>
      <c r="H37" s="7">
        <v>0.73933333333333295</v>
      </c>
      <c r="I37" s="7">
        <v>0.72887792471421797</v>
      </c>
      <c r="J37" s="7">
        <v>5.0084179000000404</v>
      </c>
      <c r="K37" s="7">
        <v>1.8144800000072701E-2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</row>
    <row r="38" spans="1:80" ht="15.6" x14ac:dyDescent="0.3">
      <c r="A38" s="7"/>
      <c r="B38" s="7"/>
      <c r="C38" s="7"/>
      <c r="D38" s="7"/>
      <c r="E38" s="7"/>
      <c r="F38" s="7"/>
      <c r="G38" s="7" t="s">
        <v>20</v>
      </c>
      <c r="H38" s="7">
        <v>0.82350000000000001</v>
      </c>
      <c r="I38" s="7">
        <v>0.81642197059775601</v>
      </c>
      <c r="J38" s="7">
        <v>9.7039000002041506E-3</v>
      </c>
      <c r="K38" s="7">
        <v>0.38437979999980598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</row>
    <row r="39" spans="1:80" ht="15.6" x14ac:dyDescent="0.3">
      <c r="A39" s="7"/>
      <c r="B39" s="7"/>
      <c r="C39" s="7"/>
      <c r="D39" s="7"/>
      <c r="E39" s="7"/>
      <c r="F39" s="7"/>
      <c r="G39" s="7">
        <v>278.9375</v>
      </c>
      <c r="H39" s="7">
        <v>0.80216666666666603</v>
      </c>
      <c r="I39" s="7">
        <v>0.79423570482028405</v>
      </c>
      <c r="J39" s="7">
        <v>0.22294770000007699</v>
      </c>
      <c r="K39" s="7">
        <v>0.711393400000361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</row>
    <row r="40" spans="1:80" ht="15.6" x14ac:dyDescent="0.3">
      <c r="A40" s="7"/>
      <c r="B40" s="7"/>
      <c r="C40" s="7"/>
      <c r="D40" s="7"/>
      <c r="E40" s="7"/>
      <c r="F40" s="7"/>
      <c r="G40" s="7">
        <v>80.37</v>
      </c>
      <c r="H40" s="7">
        <v>0.58650000000000002</v>
      </c>
      <c r="I40" s="7">
        <v>0.56987762200633896</v>
      </c>
      <c r="J40" s="7">
        <v>9.6106000000872795E-3</v>
      </c>
      <c r="K40" s="7">
        <v>2.50943000000916E-2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</row>
    <row r="41" spans="1:80" ht="15.6" x14ac:dyDescent="0.3">
      <c r="A41" s="7"/>
      <c r="B41" s="7"/>
      <c r="C41" s="7"/>
      <c r="D41" s="7"/>
      <c r="E41" s="7"/>
      <c r="F41" s="7"/>
      <c r="G41" s="7"/>
      <c r="H41" s="7">
        <v>0.75216666666666598</v>
      </c>
      <c r="I41" s="7">
        <v>0.74223028872114405</v>
      </c>
      <c r="J41" s="7">
        <v>2.3187299999790401E-2</v>
      </c>
      <c r="K41" s="7">
        <v>5.1482000003488697E-3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</row>
    <row r="42" spans="1:80" ht="15.6" x14ac:dyDescent="0.3">
      <c r="A42" s="7"/>
      <c r="B42" s="7"/>
      <c r="C42" s="7"/>
      <c r="D42" s="7"/>
      <c r="E42" s="7"/>
      <c r="F42" s="7"/>
      <c r="G42" s="7"/>
      <c r="H42" s="7">
        <v>0.82199999999999995</v>
      </c>
      <c r="I42" s="7">
        <v>0.81487650980513104</v>
      </c>
      <c r="J42" s="7">
        <v>7.4036160000000502</v>
      </c>
      <c r="K42" s="7">
        <v>2.43745000002491E-2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</row>
    <row r="43" spans="1:80" ht="15.6" x14ac:dyDescent="0.3">
      <c r="A43" s="5"/>
      <c r="B43" s="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</row>
    <row r="44" spans="1:80" ht="15.6" x14ac:dyDescent="0.3">
      <c r="A44" s="5"/>
      <c r="B44" s="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</row>
    <row r="45" spans="1:80" ht="15.6" x14ac:dyDescent="0.3">
      <c r="A45" s="5"/>
      <c r="B45" s="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</row>
    <row r="46" spans="1:80" ht="15.6" x14ac:dyDescent="0.3">
      <c r="A46" s="5"/>
      <c r="B46" s="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</row>
    <row r="47" spans="1:80" ht="15.6" x14ac:dyDescent="0.3">
      <c r="A47" s="1"/>
      <c r="B47" s="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</row>
    <row r="48" spans="1:8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Trofimiak</dc:creator>
  <cp:lastModifiedBy>Paula Trofimiak</cp:lastModifiedBy>
  <dcterms:created xsi:type="dcterms:W3CDTF">2020-12-07T12:42:06Z</dcterms:created>
  <dcterms:modified xsi:type="dcterms:W3CDTF">2020-12-17T08:22:26Z</dcterms:modified>
</cp:coreProperties>
</file>