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904pa\Documents\Git\HKN-SAE-Project\Board\PowerSenseModule\bom\"/>
    </mc:Choice>
  </mc:AlternateContent>
  <xr:revisionPtr revIDLastSave="0" documentId="13_ncr:1_{9BACF514-3643-4D7E-807A-52DD735DAE3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BOM" sheetId="2" r:id="rId1"/>
    <sheet name="Inventory" sheetId="3" r:id="rId2"/>
  </sheets>
  <definedNames>
    <definedName name="ExternalData_1" localSheetId="0" hidden="1">BOM!$A$1:$I$41</definedName>
    <definedName name="ExternalData_1" localSheetId="1" hidden="1">Inventory!$A$1:$F$43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2" l="1"/>
  <c r="D10" i="2"/>
  <c r="D23" i="2"/>
  <c r="D7" i="2"/>
  <c r="D2" i="2"/>
  <c r="D25" i="2"/>
  <c r="D26" i="2"/>
  <c r="D5" i="2"/>
  <c r="D27" i="2"/>
  <c r="D6" i="2"/>
  <c r="D8" i="2"/>
  <c r="D20" i="2"/>
  <c r="D21" i="2"/>
  <c r="D19" i="2"/>
  <c r="D11" i="2"/>
  <c r="D12" i="2"/>
  <c r="D28" i="2"/>
  <c r="D29" i="2"/>
  <c r="D30" i="2"/>
  <c r="D31" i="2"/>
  <c r="D32" i="2"/>
  <c r="D33" i="2"/>
  <c r="D34" i="2"/>
  <c r="D35" i="2"/>
  <c r="D36" i="2"/>
  <c r="D37" i="2"/>
  <c r="D38" i="2"/>
  <c r="D9" i="2"/>
  <c r="D39" i="2"/>
  <c r="D13" i="2"/>
  <c r="D22" i="2"/>
  <c r="D40" i="2"/>
  <c r="D41" i="2"/>
  <c r="D14" i="2"/>
  <c r="D15" i="2"/>
  <c r="D4" i="2"/>
  <c r="D16" i="2"/>
  <c r="D17" i="2"/>
  <c r="D3" i="2"/>
  <c r="D18" i="2"/>
  <c r="C18" i="2" a="1"/>
  <c r="C18" i="2" s="1"/>
  <c r="E18" i="2" s="1"/>
  <c r="C3" i="2" a="1"/>
  <c r="C3" i="2" s="1"/>
  <c r="E3" i="2" s="1"/>
  <c r="C4" i="2" a="1"/>
  <c r="C4" i="2" s="1"/>
  <c r="E4" i="2" s="1"/>
  <c r="C16" i="2" a="1"/>
  <c r="C16" i="2" s="1"/>
  <c r="E16" i="2" s="1"/>
  <c r="C17" i="2" a="1"/>
  <c r="C17" i="2" s="1"/>
  <c r="E17" i="2" s="1"/>
  <c r="C15" i="2" a="1"/>
  <c r="C15" i="2" s="1"/>
  <c r="E15" i="2" s="1"/>
  <c r="C14" i="2" a="1"/>
  <c r="C14" i="2" s="1"/>
  <c r="E14" i="2" s="1"/>
  <c r="L4" i="2"/>
  <c r="C10" i="2" a="1"/>
  <c r="C10" i="2" s="1"/>
  <c r="E10" i="2" s="1"/>
  <c r="C24" i="2" a="1"/>
  <c r="C24" i="2" s="1"/>
  <c r="E24" i="2" s="1"/>
  <c r="C23" i="2" a="1"/>
  <c r="C23" i="2" s="1"/>
  <c r="E23" i="2" s="1"/>
  <c r="C7" i="2" a="1"/>
  <c r="C7" i="2" s="1"/>
  <c r="E7" i="2" s="1"/>
  <c r="C2" i="2" a="1"/>
  <c r="C2" i="2" s="1"/>
  <c r="E2" i="2" s="1"/>
  <c r="C25" i="2" a="1"/>
  <c r="C25" i="2" s="1"/>
  <c r="E25" i="2" s="1"/>
  <c r="C26" i="2" a="1"/>
  <c r="C26" i="2" s="1"/>
  <c r="E26" i="2" s="1"/>
  <c r="C5" i="2" a="1"/>
  <c r="C5" i="2" s="1"/>
  <c r="E5" i="2" s="1"/>
  <c r="C27" i="2" a="1"/>
  <c r="C27" i="2" s="1"/>
  <c r="E27" i="2" s="1"/>
  <c r="C6" i="2" a="1"/>
  <c r="C6" i="2" s="1"/>
  <c r="E6" i="2" s="1"/>
  <c r="C8" i="2" a="1"/>
  <c r="C8" i="2" s="1"/>
  <c r="E8" i="2" s="1"/>
  <c r="C20" i="2" a="1"/>
  <c r="C20" i="2" s="1"/>
  <c r="E20" i="2" s="1"/>
  <c r="C21" i="2" a="1"/>
  <c r="C21" i="2" s="1"/>
  <c r="E21" i="2" s="1"/>
  <c r="C19" i="2" a="1"/>
  <c r="C19" i="2" s="1"/>
  <c r="E19" i="2" s="1"/>
  <c r="C11" i="2" a="1"/>
  <c r="C11" i="2" s="1"/>
  <c r="E11" i="2" s="1"/>
  <c r="C12" i="2" a="1"/>
  <c r="C12" i="2" s="1"/>
  <c r="E12" i="2" s="1"/>
  <c r="C28" i="2" a="1"/>
  <c r="C28" i="2" s="1"/>
  <c r="E28" i="2" s="1"/>
  <c r="C29" i="2" a="1"/>
  <c r="C29" i="2" s="1"/>
  <c r="E29" i="2" s="1"/>
  <c r="C30" i="2" a="1"/>
  <c r="C30" i="2" s="1"/>
  <c r="E30" i="2" s="1"/>
  <c r="C31" i="2" a="1"/>
  <c r="C31" i="2" s="1"/>
  <c r="E31" i="2" s="1"/>
  <c r="C32" i="2" a="1"/>
  <c r="C32" i="2" s="1"/>
  <c r="E32" i="2" s="1"/>
  <c r="C33" i="2" a="1"/>
  <c r="C33" i="2" s="1"/>
  <c r="E33" i="2" s="1"/>
  <c r="C34" i="2" a="1"/>
  <c r="C34" i="2" s="1"/>
  <c r="E34" i="2" s="1"/>
  <c r="C35" i="2" a="1"/>
  <c r="C35" i="2" s="1"/>
  <c r="E35" i="2" s="1"/>
  <c r="C36" i="2" a="1"/>
  <c r="C36" i="2" s="1"/>
  <c r="E36" i="2" s="1"/>
  <c r="C37" i="2" a="1"/>
  <c r="C37" i="2" s="1"/>
  <c r="E37" i="2" s="1"/>
  <c r="C38" i="2" a="1"/>
  <c r="C38" i="2" s="1"/>
  <c r="E38" i="2" s="1"/>
  <c r="C9" i="2" a="1"/>
  <c r="C9" i="2" s="1"/>
  <c r="E9" i="2" s="1"/>
  <c r="C39" i="2" a="1"/>
  <c r="C39" i="2" s="1"/>
  <c r="E39" i="2" s="1"/>
  <c r="C13" i="2" a="1"/>
  <c r="C13" i="2" s="1"/>
  <c r="E13" i="2" s="1"/>
  <c r="C22" i="2" a="1"/>
  <c r="C22" i="2" s="1"/>
  <c r="E22" i="2" s="1"/>
  <c r="C40" i="2" a="1"/>
  <c r="C40" i="2" s="1"/>
  <c r="E40" i="2" s="1"/>
  <c r="C41" i="2" a="1"/>
  <c r="C41" i="2" s="1"/>
  <c r="E41" i="2" s="1"/>
  <c r="L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9C9E-809C-4148-AAEC-A32B621A652B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  <connection id="2" xr16:uid="{D23EBBF3-3761-44BF-9537-4E6B74A1B690}" keepAlive="1" name="Query - PowerSenseModule (2)" description="Connection to the 'PowerSenseModule (2)' query in the workbook." type="5" refreshedVersion="6" background="1" saveData="1">
    <dbPr connection="Provider=Microsoft.Mashup.OleDb.1;Data Source=$Workbook$;Location=&quot;PowerSenseModule (2)&quot;;Extended Properties=&quot;&quot;" command="SELECT * FROM [PowerSenseModu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<sst xmlns="http://schemas.openxmlformats.org/spreadsheetml/2006/main" count="422" uniqueCount="196">
  <si>
    <t>Qty</t>
  </si>
  <si>
    <t>Value</t>
  </si>
  <si>
    <t>Footprint</t>
  </si>
  <si>
    <t>Capacitor_SMD:C_1210_3225Metric_Pad1.42x2.65mm_HandSolder</t>
  </si>
  <si>
    <t>TDK</t>
  </si>
  <si>
    <t xml:space="preserve">C7 C2 </t>
  </si>
  <si>
    <t>470pF</t>
  </si>
  <si>
    <t>Capacitor_SMD:C_0603_1608Metric_Pad1.05x0.95mm_HandSolder</t>
  </si>
  <si>
    <t>KEMET</t>
  </si>
  <si>
    <t xml:space="preserve">C0603C471J5GAC7411 </t>
  </si>
  <si>
    <t>4.7uF</t>
  </si>
  <si>
    <t>Capacitor_SMD:C_0805_2012Metric_Pad1.15x1.40mm_HandSolder</t>
  </si>
  <si>
    <t>0.1uF</t>
  </si>
  <si>
    <t xml:space="preserve">CGA3E2X7R1H104K080AA </t>
  </si>
  <si>
    <t xml:space="preserve">C3 C13 C10 C24 </t>
  </si>
  <si>
    <t>0.01uF</t>
  </si>
  <si>
    <t xml:space="preserve">C0603C103J5RACTU </t>
  </si>
  <si>
    <t xml:space="preserve">C1 </t>
  </si>
  <si>
    <t>4.7pF</t>
  </si>
  <si>
    <t xml:space="preserve"> </t>
  </si>
  <si>
    <t xml:space="preserve">C17 C18 </t>
  </si>
  <si>
    <t>10pF</t>
  </si>
  <si>
    <t xml:space="preserve">C9 C16 </t>
  </si>
  <si>
    <t>33nF</t>
  </si>
  <si>
    <t xml:space="preserve">CGA3E2X7R1H333M080AA </t>
  </si>
  <si>
    <t xml:space="preserve">C15 </t>
  </si>
  <si>
    <t>10uF</t>
  </si>
  <si>
    <t>Capacitor_Tantalum_SMD:CP_EIA-3528-12_Kemet-T_Pad1.50x2.35mm_HandSolder</t>
  </si>
  <si>
    <t>Diode_SMD:D_SOD-323_HandSoldering</t>
  </si>
  <si>
    <t xml:space="preserve">D2 D5 D6 D7 </t>
  </si>
  <si>
    <t>DPUMP</t>
  </si>
  <si>
    <t>Toshiba</t>
  </si>
  <si>
    <t xml:space="preserve">D4 </t>
  </si>
  <si>
    <t>RED_LED</t>
  </si>
  <si>
    <t>Resistor_SMD:R_0603_1608Metric_Pad1.05x0.95mm_HandSolder</t>
  </si>
  <si>
    <t>150060RS75000</t>
  </si>
  <si>
    <t xml:space="preserve">D3 </t>
  </si>
  <si>
    <t>GREEN_LED</t>
  </si>
  <si>
    <t>150060VS75000</t>
  </si>
  <si>
    <t xml:space="preserve">J1 </t>
  </si>
  <si>
    <t>DT13-6P</t>
  </si>
  <si>
    <t>Connector_TE:DT13-6P</t>
  </si>
  <si>
    <t xml:space="preserve">TE Connectivity / DEUTSCH </t>
  </si>
  <si>
    <t xml:space="preserve">DT13-6P </t>
  </si>
  <si>
    <t xml:space="preserve">J3 </t>
  </si>
  <si>
    <t>Programming Header</t>
  </si>
  <si>
    <t>Connector_PinHeader_2.54mm:PinHeader_1x06_P2.54mm_Vertical</t>
  </si>
  <si>
    <t xml:space="preserve">J4 </t>
  </si>
  <si>
    <t>Board Interconnect</t>
  </si>
  <si>
    <t>Connector_PinHeader_2.54mm:PinHeader_1x02_P2.54mm_Vertical</t>
  </si>
  <si>
    <t xml:space="preserve">R3 R1 </t>
  </si>
  <si>
    <t>100k</t>
  </si>
  <si>
    <t xml:space="preserve">Vishay / Dale </t>
  </si>
  <si>
    <t xml:space="preserve">CRCW0603100KFKEA </t>
  </si>
  <si>
    <t xml:space="preserve">R2 </t>
  </si>
  <si>
    <t>523k</t>
  </si>
  <si>
    <t xml:space="preserve">R7 </t>
  </si>
  <si>
    <t>120</t>
  </si>
  <si>
    <t>Panasonic</t>
  </si>
  <si>
    <t>ERJ-PA3J121V</t>
  </si>
  <si>
    <t xml:space="preserve">R20 R21 </t>
  </si>
  <si>
    <t>300</t>
  </si>
  <si>
    <t>ERJ-PA3J301V</t>
  </si>
  <si>
    <t xml:space="preserve">R9 R6 </t>
  </si>
  <si>
    <t>0</t>
  </si>
  <si>
    <t xml:space="preserve">Keystone </t>
  </si>
  <si>
    <t xml:space="preserve">R14 R22 </t>
  </si>
  <si>
    <t>1k</t>
  </si>
  <si>
    <t>ERJ-PA3J102V</t>
  </si>
  <si>
    <t xml:space="preserve">R13 R12 </t>
  </si>
  <si>
    <t>75k</t>
  </si>
  <si>
    <t>ERJ-PA3J753V</t>
  </si>
  <si>
    <t xml:space="preserve">R11 R10 </t>
  </si>
  <si>
    <t>1.2k</t>
  </si>
  <si>
    <t>ERJ-PA3J122V</t>
  </si>
  <si>
    <t xml:space="preserve">R8 </t>
  </si>
  <si>
    <t>4m</t>
  </si>
  <si>
    <t>Resistor_SMD:R_4020_10251Metric_Pad1.65x5.30mm_HandSolder</t>
  </si>
  <si>
    <t>Vishay</t>
  </si>
  <si>
    <t xml:space="preserve">WSLP39214L000FEB </t>
  </si>
  <si>
    <t xml:space="preserve">R17 R19 </t>
  </si>
  <si>
    <t>4.99k</t>
  </si>
  <si>
    <t>Vishay / Dale</t>
  </si>
  <si>
    <t>RCS06034K99FKEA</t>
  </si>
  <si>
    <t xml:space="preserve">R18 R4 R16 R15 </t>
  </si>
  <si>
    <t>10k</t>
  </si>
  <si>
    <t>ERJ-PA3J103V</t>
  </si>
  <si>
    <t xml:space="preserve">R5 </t>
  </si>
  <si>
    <t>470</t>
  </si>
  <si>
    <t>ERJ-PA3J471V</t>
  </si>
  <si>
    <t xml:space="preserve">U1 </t>
  </si>
  <si>
    <t>TPS82150</t>
  </si>
  <si>
    <t>Package_LGA:Texas_SIL0008D_MicroSiP-8-1EP_2.8x3mm_P0.65mm_EP1.1x1.9mm</t>
  </si>
  <si>
    <t>TI</t>
  </si>
  <si>
    <t xml:space="preserve">TPS82150SILR </t>
  </si>
  <si>
    <t xml:space="preserve">U4 </t>
  </si>
  <si>
    <t>MCP2542FDxMF</t>
  </si>
  <si>
    <t>Package_SO:SOIC-8_3.9x4.9mm_P1.27mm</t>
  </si>
  <si>
    <t>Microchip</t>
  </si>
  <si>
    <t>MCP2542FD-H/SN</t>
  </si>
  <si>
    <t xml:space="preserve">U2 </t>
  </si>
  <si>
    <t>NCV2007x</t>
  </si>
  <si>
    <t>ON Semiconductor</t>
  </si>
  <si>
    <t xml:space="preserve">U3 </t>
  </si>
  <si>
    <t>dsPIC33EV32GM102</t>
  </si>
  <si>
    <t>Package_SO:SSOP-28_5.3x10.2mm_P0.65mm</t>
  </si>
  <si>
    <t>dsPIC33EV32GM102-E/SS</t>
  </si>
  <si>
    <t xml:space="preserve">Y1 </t>
  </si>
  <si>
    <t>25 MHz</t>
  </si>
  <si>
    <t>ABRACON_4PIN:Crystal_SMD_S2.05mm_L2.55</t>
  </si>
  <si>
    <t>Abracon</t>
  </si>
  <si>
    <t>ABM10AIG-25.000MHZ-4Z-T3</t>
  </si>
  <si>
    <t>Würth Elektronik</t>
  </si>
  <si>
    <t>Murata Electronics</t>
  </si>
  <si>
    <t>GRM21BR71C475KE51L</t>
  </si>
  <si>
    <t>WSLP39214L000FEA</t>
  </si>
  <si>
    <t>Manufacturer</t>
  </si>
  <si>
    <t>Manufacturer PN</t>
  </si>
  <si>
    <t xml:space="preserve">C5 C23 C6 C25 </t>
  </si>
  <si>
    <t>GRM21BC81H475KE11L</t>
  </si>
  <si>
    <t xml:space="preserve">C0603X479C1HACTU </t>
  </si>
  <si>
    <t xml:space="preserve">C8 C12 C27 </t>
  </si>
  <si>
    <t>22uF</t>
  </si>
  <si>
    <t>Samsung</t>
  </si>
  <si>
    <t>CL32B226MOJNNNE</t>
  </si>
  <si>
    <t xml:space="preserve">T491B106K016ATAUTO </t>
  </si>
  <si>
    <t xml:space="preserve">D1 D8 D9 </t>
  </si>
  <si>
    <t>SMBJ9.0CA-13-F</t>
  </si>
  <si>
    <t>Diode_SMD:D_SMB_Handsoldering</t>
  </si>
  <si>
    <t xml:space="preserve">Diodes Incorporated </t>
  </si>
  <si>
    <t>Bourns</t>
  </si>
  <si>
    <t>CR0603-FX-5233ELF</t>
  </si>
  <si>
    <t>Resistor_SMD:R_2816_7142Metric_Pad3.20x4.45mm_HandSolder</t>
  </si>
  <si>
    <t>5102</t>
  </si>
  <si>
    <t>NCV20074DTBR2G</t>
  </si>
  <si>
    <t xml:space="preserve">C4 C19 C21 C20 C22 C14 C11 C26 </t>
  </si>
  <si>
    <t>Package_SO:SOIC-14_3.9x8.7mm_P1.27mm</t>
  </si>
  <si>
    <t>In Design?</t>
  </si>
  <si>
    <t>Yes</t>
  </si>
  <si>
    <t>No</t>
  </si>
  <si>
    <t>AVX</t>
  </si>
  <si>
    <t>TPSB106K020R0500</t>
  </si>
  <si>
    <t>6.8uF</t>
  </si>
  <si>
    <t>CGA6P3X7S1H685K250AB</t>
  </si>
  <si>
    <t>47uF</t>
  </si>
  <si>
    <t>Taiyo Yuden</t>
  </si>
  <si>
    <t>EMK325ABJ476MMHP</t>
  </si>
  <si>
    <t>Wurth Elektronik</t>
  </si>
  <si>
    <t>Male Headers</t>
  </si>
  <si>
    <t>Connector_PinHeader_2.54mm:PinHeader_1x01_P2.54mm_Vertical</t>
  </si>
  <si>
    <t>Package_SO:TSSOP-14_4.4x5mm_P0.65mm</t>
  </si>
  <si>
    <t>NCV20074DR2G</t>
  </si>
  <si>
    <t>In Inventory</t>
  </si>
  <si>
    <t>C0603C100J5GAC3190</t>
  </si>
  <si>
    <t xml:space="preserve">T491B106K016ATAUTO  </t>
  </si>
  <si>
    <t>C0603C103J5RACTU</t>
  </si>
  <si>
    <t xml:space="preserve">SMBJ9.0CA-13-F   </t>
  </si>
  <si>
    <t>To Order</t>
  </si>
  <si>
    <t>Number of units to buy</t>
  </si>
  <si>
    <t>Total number of parts</t>
  </si>
  <si>
    <t>Total number of parts TO BUY</t>
  </si>
  <si>
    <t>DT06-6S</t>
  </si>
  <si>
    <t>Ref/Product</t>
  </si>
  <si>
    <t>DT13-6P Female Connector</t>
  </si>
  <si>
    <t>Footprint/Description</t>
  </si>
  <si>
    <t>PLG, 6P, GRY, N</t>
  </si>
  <si>
    <t>WEDGE LOCK, 6P, PLG, ORG, STD, DT</t>
  </si>
  <si>
    <t>W6S</t>
  </si>
  <si>
    <t>DT06-6S Pin Wedge</t>
  </si>
  <si>
    <t>DT06-6S Pin</t>
  </si>
  <si>
    <t>1062-16-0122</t>
  </si>
  <si>
    <t>SOC, SF, SIZE 16, 14-18AWG, NI</t>
  </si>
  <si>
    <t>Enclosure</t>
  </si>
  <si>
    <t>HKN</t>
  </si>
  <si>
    <t>HKN0000ENC01</t>
  </si>
  <si>
    <t>HKN part numbering</t>
  </si>
  <si>
    <t>suffix</t>
  </si>
  <si>
    <t>type</t>
  </si>
  <si>
    <t>type number 2 digit</t>
  </si>
  <si>
    <t>hex num</t>
  </si>
  <si>
    <t>ENC</t>
  </si>
  <si>
    <t>SEN</t>
  </si>
  <si>
    <t>FF</t>
  </si>
  <si>
    <t>Power Sense Module enclosure</t>
  </si>
  <si>
    <t xml:space="preserve">Enclosure O-Ring </t>
  </si>
  <si>
    <t>M3 Screws</t>
  </si>
  <si>
    <t>PCB</t>
  </si>
  <si>
    <t>FFFFFF</t>
  </si>
  <si>
    <t>HKN000001PCB00</t>
  </si>
  <si>
    <t>HKN000000ENC00</t>
  </si>
  <si>
    <t>HKN000001PCB01</t>
  </si>
  <si>
    <t>PCB Rev 1</t>
  </si>
  <si>
    <t>PCB Rev 1.1</t>
  </si>
  <si>
    <t>Unit Qty</t>
  </si>
  <si>
    <t>CUS10S30,H3F</t>
  </si>
  <si>
    <t>Keystone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</si>
</sst>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quotePrefix="1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63D38-82AA-4014-A1DD-7DEA8E595F99}" autoFormatId="16" applyNumberFormats="0" applyBorderFormats="0" applyFontFormats="0" applyPatternFormats="0" applyAlignmentFormats="0" applyWidthHeightFormats="0">
  <queryTableRefresh nextId="40">
    <queryTableFields count="9">
      <queryTableField id="1" name="Ref" tableColumnId="1"/>
      <queryTableField id="2" name="Qty" tableColumnId="2"/>
      <queryTableField id="32" dataBound="0" tableColumnId="7"/>
      <queryTableField id="39" dataBound="0" tableColumnId="9"/>
      <queryTableField id="38" dataBound="0" tableColumnId="8"/>
      <queryTableField id="3" name="Value" tableColumnId="3"/>
      <queryTableField id="4" name="Footprint" tableColumnId="4"/>
      <queryTableField id="5" name="Manufacturer" tableColumnId="5"/>
      <queryTableField id="6" name="Manufacturer PN" tableColumnId="6"/>
    </queryTableFields>
    <queryTableDeletedFields count="14">
      <deletedField name="Column1"/>
      <deletedField name="Supplier"/>
      <deletedField name="Price 1 QTY"/>
      <deletedField name="Supplier Link"/>
      <deletedField name="Supplier PN"/>
      <deletedField name="Price 1 QTY"/>
      <deletedField name="Supplier"/>
      <deletedField name="Supplier Link"/>
      <deletedField name="Supplier PN"/>
      <deletedField name="Column1"/>
      <deletedField name="Supplier Link"/>
      <deletedField name="Supplier PN"/>
      <deletedField name="Column1"/>
      <deletedField name="Suppli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DFA606-FB02-47AB-AE9E-55F598EC23AB}" autoFormatId="16" applyNumberFormats="0" applyBorderFormats="0" applyFontFormats="0" applyPatternFormats="0" applyAlignmentFormats="0" applyWidthHeightFormats="0">
  <queryTableRefresh nextId="33">
    <queryTableFields count="6">
      <queryTableField id="2" name="Qty" tableColumnId="2"/>
      <queryTableField id="3" name="Value" tableColumnId="3"/>
      <queryTableField id="32" dataBound="0" tableColumnId="12"/>
      <queryTableField id="4" name="Footprint" tableColumnId="4"/>
      <queryTableField id="5" name="Manufacturer" tableColumnId="5"/>
      <queryTableField id="6" name="Manufacturer PN" tableColumnId="6"/>
    </queryTableFields>
    <queryTableDeletedFields count="11">
      <deletedField name="Column1"/>
      <deletedField name="Supplier"/>
      <deletedField name="Price 1 QTY"/>
      <deletedField name="Supplier Link"/>
      <deletedField name="Supplier PN"/>
      <deletedField name="Price 1 QTY"/>
      <deletedField name="Supplier"/>
      <deletedField name="Supplier Link"/>
      <deletedField name="Supplier PN"/>
      <deletedField name="Column1"/>
      <deletedField name="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DC896-7A2F-45A5-BCDE-23E4462AA652}" name="PowerSenseModule" displayName="PowerSenseModule" ref="A1:I41" tableType="queryTable" totalsRowShown="0">
  <autoFilter ref="A1:I41" xr:uid="{936B78BA-8382-4288-B4E5-C01001537743}"/>
  <sortState xmlns:xlrd2="http://schemas.microsoft.com/office/spreadsheetml/2017/richdata2" ref="A2:I41">
    <sortCondition descending="1" ref="E1:E41"/>
  </sortState>
  <tableColumns count="9">
    <tableColumn id="1" xr3:uid="{EAD4173B-DBA6-4981-8C57-82F59F1EB663}" uniqueName="1" name="Ref/Product" queryTableFieldId="1" dataDxfId="8"/>
    <tableColumn id="2" xr3:uid="{E860F2A7-D4F8-4362-B3D1-F3ED1DC153B8}" uniqueName="2" name="Qty" queryTableFieldId="2" dataDxfId="7"/>
    <tableColumn id="7" xr3:uid="{FDC39BFE-A609-4F93-B61E-E22C1997EDA9}" uniqueName="7" name="In Inventory" queryTableFieldId="32" dataDxfId="6">
      <calculatedColumnFormula array="1">_xlfn.IFNA(INDEX(Inventory!A:F, MATCH(TRIM(PowerSenseModule[[#This Row],[Manufacturer PN]]),TRIM(Inventory!F:F), 0), 1), "Not in Inventory")</calculatedColumnFormula>
    </tableColumn>
    <tableColumn id="9" xr3:uid="{EB2E5928-53E3-4C63-A60A-D5AA79A51A66}" uniqueName="9" name="Unit Qty" queryTableFieldId="39" dataDxfId="0">
      <calculatedColumnFormula>$L$2*PowerSenseModule[[#This Row],[Qty]]</calculatedColumnFormula>
    </tableColumn>
    <tableColumn id="8" xr3:uid="{76F5D4CC-BEF0-4B48-8C50-BD321247C533}" uniqueName="8" name="To Order" queryTableFieldId="38" dataDxfId="5">
      <calculatedColumnFormula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calculatedColumnFormula>
    </tableColumn>
    <tableColumn id="3" xr3:uid="{7AA58AF8-63BF-4C3D-8857-8494A464F3DD}" uniqueName="3" name="Value" queryTableFieldId="3" dataDxfId="4"/>
    <tableColumn id="4" xr3:uid="{5E191F43-095B-41B6-8539-25B7E6B66BBF}" uniqueName="4" name="Footprint/Description" queryTableFieldId="4" dataDxfId="3"/>
    <tableColumn id="5" xr3:uid="{8C2F9908-AFD3-417E-BCF7-258703EC0298}" uniqueName="5" name="Manufacturer" queryTableFieldId="5" dataDxfId="2"/>
    <tableColumn id="6" xr3:uid="{AFD41A83-A7FD-4158-9B52-A7A6A4AE0150}" uniqueName="6" name="Manufacturer PN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811BA-AE94-4C55-90ED-99C5D9103911}" name="PowerSenseModule3" displayName="PowerSenseModule3" ref="A1:F43" tableType="queryTable" totalsRowShown="0">
  <autoFilter ref="A1:F43" xr:uid="{BEB710B2-B1D3-4F42-BE19-5EB084FE2895}"/>
  <sortState xmlns:xlrd2="http://schemas.microsoft.com/office/spreadsheetml/2017/richdata2" ref="A2:F41">
    <sortCondition ref="B1:B41"/>
  </sortState>
  <tableColumns count="6">
    <tableColumn id="2" xr3:uid="{F847CEB5-3F98-443C-A924-51DC5A784562}" uniqueName="2" name="Qty" queryTableFieldId="2" dataDxfId="14"/>
    <tableColumn id="3" xr3:uid="{2FCABEBF-D37F-485E-8663-EFA7F2B8890E}" uniqueName="3" name="Value" queryTableFieldId="3" dataDxfId="13"/>
    <tableColumn id="12" xr3:uid="{677CA900-1024-44EC-B5A4-6E76AB0CBCE7}" uniqueName="12" name="In Design?" queryTableFieldId="32" dataDxfId="12"/>
    <tableColumn id="4" xr3:uid="{14B76BB1-5C2B-4456-B9F4-472A58E9AC6B}" uniqueName="4" name="Footprint" queryTableFieldId="4" dataDxfId="11"/>
    <tableColumn id="5" xr3:uid="{A783ADFB-BFC3-466B-BBD5-8FDA0CEEC559}" uniqueName="5" name="Manufacturer" queryTableFieldId="5" dataDxfId="10"/>
    <tableColumn id="6" xr3:uid="{212A73F9-EA89-4A39-B14B-9D98D058F094}" uniqueName="6" name="Manufacturer PN" queryTableFieldId="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7A-88A3-4DE1-8513-A8DF308CAD2A}">
  <dimension ref="A1:N45"/>
  <sheetViews>
    <sheetView tabSelected="1" zoomScale="80" zoomScaleNormal="80" workbookViewId="0">
      <selection activeCell="F46" sqref="F46"/>
    </sheetView>
  </sheetViews>
  <sheetFormatPr defaultRowHeight="15" x14ac:dyDescent="0.25"/>
  <cols>
    <col min="1" max="1" width="30.85546875" bestFit="1" customWidth="1"/>
    <col min="2" max="2" width="13" customWidth="1"/>
    <col min="3" max="3" width="16.7109375" bestFit="1" customWidth="1"/>
    <col min="4" max="5" width="16.7109375" customWidth="1"/>
    <col min="6" max="6" width="22" bestFit="1" customWidth="1"/>
    <col min="7" max="7" width="81.140625" bestFit="1" customWidth="1"/>
    <col min="8" max="8" width="27.140625" bestFit="1" customWidth="1"/>
    <col min="9" max="9" width="28.42578125" bestFit="1" customWidth="1"/>
    <col min="10" max="10" width="13.42578125" bestFit="1" customWidth="1"/>
    <col min="11" max="11" width="31" customWidth="1"/>
    <col min="12" max="12" width="10.5703125" bestFit="1" customWidth="1"/>
  </cols>
  <sheetData>
    <row r="1" spans="1:12" x14ac:dyDescent="0.25">
      <c r="A1" t="s">
        <v>162</v>
      </c>
      <c r="B1" t="s">
        <v>0</v>
      </c>
      <c r="C1" t="s">
        <v>152</v>
      </c>
      <c r="D1" t="s">
        <v>193</v>
      </c>
      <c r="E1" t="s">
        <v>157</v>
      </c>
      <c r="F1" t="s">
        <v>1</v>
      </c>
      <c r="G1" t="s">
        <v>164</v>
      </c>
      <c r="H1" t="s">
        <v>116</v>
      </c>
      <c r="I1" t="s">
        <v>117</v>
      </c>
    </row>
    <row r="2" spans="1:12" x14ac:dyDescent="0.25">
      <c r="A2" s="1" t="s">
        <v>135</v>
      </c>
      <c r="B2" s="1">
        <v>8</v>
      </c>
      <c r="C2" s="1" t="str" cm="1">
        <f t="array" ref="C2">_xlfn.IFNA(INDEX(Inventory!A:F, MATCH(TRIM(PowerSenseModule[[#This Row],[Manufacturer PN]]),TRIM(Inventory!F:F), 0), 1), "Not in Inventory")</f>
        <v>Not in Inventory</v>
      </c>
      <c r="D2" s="1">
        <f>$L$2*PowerSenseModule[[#This Row],[Qty]]</f>
        <v>24</v>
      </c>
      <c r="E2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24</v>
      </c>
      <c r="F2" s="1" t="s">
        <v>12</v>
      </c>
      <c r="G2" s="1" t="s">
        <v>7</v>
      </c>
      <c r="H2" s="1" t="s">
        <v>4</v>
      </c>
      <c r="I2" s="1" t="s">
        <v>13</v>
      </c>
      <c r="K2" s="5" t="s">
        <v>158</v>
      </c>
      <c r="L2" s="6">
        <v>3</v>
      </c>
    </row>
    <row r="3" spans="1:12" x14ac:dyDescent="0.25">
      <c r="A3" s="1" t="s">
        <v>185</v>
      </c>
      <c r="B3" s="1">
        <v>8</v>
      </c>
      <c r="C3" s="1" cm="1">
        <f t="array" ref="C3">_xlfn.IFNA(INDEX(Inventory!A:F, MATCH(TRIM(PowerSenseModule[[#This Row],[Manufacturer PN]]),TRIM(Inventory!F:F), 0), 1), "Not in Inventory")</f>
        <v>0</v>
      </c>
      <c r="D3" s="1">
        <f>$L$2*PowerSenseModule[[#This Row],[Qty]]</f>
        <v>24</v>
      </c>
      <c r="E3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24</v>
      </c>
      <c r="F3" s="1"/>
      <c r="G3" s="1"/>
      <c r="H3" s="1"/>
      <c r="I3" s="1"/>
      <c r="K3" s="5" t="s">
        <v>160</v>
      </c>
      <c r="L3" s="7">
        <f>SUM(PowerSenseModule[To Order])</f>
        <v>136</v>
      </c>
    </row>
    <row r="4" spans="1:12" x14ac:dyDescent="0.25">
      <c r="A4" s="1" t="s">
        <v>169</v>
      </c>
      <c r="B4" s="1">
        <v>6</v>
      </c>
      <c r="C4" s="1" t="str" cm="1">
        <f t="array" ref="C4">_xlfn.IFNA(INDEX(Inventory!A:F, MATCH(TRIM(PowerSenseModule[[#This Row],[Manufacturer PN]]),TRIM(Inventory!F:F), 0), 1), "Not in Inventory")</f>
        <v>Not in Inventory</v>
      </c>
      <c r="D4" s="1">
        <f>$L$2*PowerSenseModule[[#This Row],[Qty]]</f>
        <v>18</v>
      </c>
      <c r="E4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18</v>
      </c>
      <c r="F4" s="1" t="s">
        <v>170</v>
      </c>
      <c r="G4" t="s">
        <v>171</v>
      </c>
      <c r="H4" s="1" t="s">
        <v>42</v>
      </c>
      <c r="I4" s="1" t="s">
        <v>170</v>
      </c>
      <c r="K4" s="5" t="s">
        <v>159</v>
      </c>
      <c r="L4" s="7">
        <f>$L$2 * SUM(PowerSenseModule[Qty])</f>
        <v>255</v>
      </c>
    </row>
    <row r="5" spans="1:12" x14ac:dyDescent="0.25">
      <c r="A5" s="1" t="s">
        <v>121</v>
      </c>
      <c r="B5" s="1">
        <v>3</v>
      </c>
      <c r="C5" s="1" cm="1">
        <f t="array" ref="C5">_xlfn.IFNA(INDEX(Inventory!A:F, MATCH(TRIM(PowerSenseModule[[#This Row],[Manufacturer PN]]),TRIM(Inventory!F:F), 0), 1), "Not in Inventory")</f>
        <v>0</v>
      </c>
      <c r="D5" s="1">
        <f>$L$2*PowerSenseModule[[#This Row],[Qty]]</f>
        <v>9</v>
      </c>
      <c r="E5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9</v>
      </c>
      <c r="F5" s="1" t="s">
        <v>122</v>
      </c>
      <c r="G5" s="1" t="s">
        <v>3</v>
      </c>
      <c r="H5" s="1" t="s">
        <v>123</v>
      </c>
      <c r="I5" s="1" t="s">
        <v>124</v>
      </c>
    </row>
    <row r="6" spans="1:12" x14ac:dyDescent="0.25">
      <c r="A6" s="1" t="s">
        <v>126</v>
      </c>
      <c r="B6" s="1">
        <v>3</v>
      </c>
      <c r="C6" s="1" cm="1">
        <f t="array" ref="C6">_xlfn.IFNA(INDEX(Inventory!A:F, MATCH(TRIM(PowerSenseModule[[#This Row],[Manufacturer PN]]),TRIM(Inventory!F:F), 0), 1), "Not in Inventory")</f>
        <v>0</v>
      </c>
      <c r="D6" s="1">
        <f>$L$2*PowerSenseModule[[#This Row],[Qty]]</f>
        <v>9</v>
      </c>
      <c r="E6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9</v>
      </c>
      <c r="F6" s="1" t="s">
        <v>127</v>
      </c>
      <c r="G6" s="1" t="s">
        <v>128</v>
      </c>
      <c r="H6" s="1" t="s">
        <v>129</v>
      </c>
      <c r="I6" s="1" t="s">
        <v>156</v>
      </c>
    </row>
    <row r="7" spans="1:12" x14ac:dyDescent="0.25">
      <c r="A7" s="1" t="s">
        <v>14</v>
      </c>
      <c r="B7" s="1">
        <v>4</v>
      </c>
      <c r="C7" s="1" cm="1">
        <f t="array" ref="C7">_xlfn.IFNA(INDEX(Inventory!A:F, MATCH(TRIM(PowerSenseModule[[#This Row],[Manufacturer PN]]),TRIM(Inventory!F:F), 0), 1), "Not in Inventory")</f>
        <v>4</v>
      </c>
      <c r="D7" s="1">
        <f>$L$2*PowerSenseModule[[#This Row],[Qty]]</f>
        <v>12</v>
      </c>
      <c r="E7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8</v>
      </c>
      <c r="F7" s="1" t="s">
        <v>15</v>
      </c>
      <c r="G7" s="1" t="s">
        <v>7</v>
      </c>
      <c r="H7" s="1" t="s">
        <v>8</v>
      </c>
      <c r="I7" s="1" t="s">
        <v>155</v>
      </c>
    </row>
    <row r="8" spans="1:12" x14ac:dyDescent="0.25">
      <c r="A8" s="1" t="s">
        <v>29</v>
      </c>
      <c r="B8" s="1">
        <v>4</v>
      </c>
      <c r="C8" s="1" cm="1">
        <f t="array" ref="C8">_xlfn.IFNA(INDEX(Inventory!A:F, MATCH(TRIM(PowerSenseModule[[#This Row],[Manufacturer PN]]),TRIM(Inventory!F:F), 0), 1), "Not in Inventory")</f>
        <v>6</v>
      </c>
      <c r="D8" s="1">
        <f>$L$2*PowerSenseModule[[#This Row],[Qty]]</f>
        <v>12</v>
      </c>
      <c r="E8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6</v>
      </c>
      <c r="F8" s="1" t="s">
        <v>30</v>
      </c>
      <c r="G8" s="1" t="s">
        <v>28</v>
      </c>
      <c r="H8" s="1" t="s">
        <v>31</v>
      </c>
      <c r="I8" s="1" t="s">
        <v>194</v>
      </c>
    </row>
    <row r="9" spans="1:12" x14ac:dyDescent="0.25">
      <c r="A9" s="1" t="s">
        <v>63</v>
      </c>
      <c r="B9" s="1">
        <v>2</v>
      </c>
      <c r="C9" s="1" cm="1">
        <f t="array" ref="C9">_xlfn.IFNA(INDEX(Inventory!A:F, MATCH(TRIM(PowerSenseModule[[#This Row],[Manufacturer PN]]),TRIM(Inventory!F:F), 0), 1), "Not in Inventory")</f>
        <v>0</v>
      </c>
      <c r="D9" s="1">
        <f>$L$2*PowerSenseModule[[#This Row],[Qty]]</f>
        <v>6</v>
      </c>
      <c r="E9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6</v>
      </c>
      <c r="F9" s="1" t="s">
        <v>64</v>
      </c>
      <c r="G9" s="1" t="s">
        <v>132</v>
      </c>
      <c r="H9" t="s">
        <v>195</v>
      </c>
      <c r="I9" s="1" t="s">
        <v>133</v>
      </c>
    </row>
    <row r="10" spans="1:12" x14ac:dyDescent="0.25">
      <c r="A10" s="1" t="s">
        <v>25</v>
      </c>
      <c r="B10" s="1">
        <v>1</v>
      </c>
      <c r="C10" s="1" cm="1">
        <f t="array" ref="C10">_xlfn.IFNA(INDEX(Inventory!A:F, MATCH(TRIM(PowerSenseModule[[#This Row],[Manufacturer PN]]),TRIM(Inventory!F:F), 0), 1), "Not in Inventory")</f>
        <v>0</v>
      </c>
      <c r="D10" s="1">
        <f>$L$2*PowerSenseModule[[#This Row],[Qty]]</f>
        <v>3</v>
      </c>
      <c r="E10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0" s="1" t="s">
        <v>26</v>
      </c>
      <c r="G10" s="1" t="s">
        <v>27</v>
      </c>
      <c r="H10" s="1" t="s">
        <v>8</v>
      </c>
      <c r="I10" s="1" t="s">
        <v>154</v>
      </c>
    </row>
    <row r="11" spans="1:12" x14ac:dyDescent="0.25">
      <c r="A11" s="1" t="s">
        <v>44</v>
      </c>
      <c r="B11" s="1">
        <v>1</v>
      </c>
      <c r="C11" s="1" cm="1">
        <f t="array" ref="C11">_xlfn.IFNA(INDEX(Inventory!A:F, MATCH(TRIM(PowerSenseModule[[#This Row],[Manufacturer PN]]),TRIM(Inventory!F:F), 0), 1), "Not in Inventory")</f>
        <v>0</v>
      </c>
      <c r="D11" s="1">
        <f>$L$2*PowerSenseModule[[#This Row],[Qty]]</f>
        <v>3</v>
      </c>
      <c r="E11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1" s="1" t="s">
        <v>45</v>
      </c>
      <c r="G11" s="1" t="s">
        <v>46</v>
      </c>
      <c r="H11" s="1" t="s">
        <v>19</v>
      </c>
      <c r="I11" s="1" t="s">
        <v>19</v>
      </c>
    </row>
    <row r="12" spans="1:12" x14ac:dyDescent="0.25">
      <c r="A12" s="1" t="s">
        <v>47</v>
      </c>
      <c r="B12" s="1">
        <v>1</v>
      </c>
      <c r="C12" s="1" cm="1">
        <f t="array" ref="C12">_xlfn.IFNA(INDEX(Inventory!A:F, MATCH(TRIM(PowerSenseModule[[#This Row],[Manufacturer PN]]),TRIM(Inventory!F:F), 0), 1), "Not in Inventory")</f>
        <v>0</v>
      </c>
      <c r="D12" s="1">
        <f>$L$2*PowerSenseModule[[#This Row],[Qty]]</f>
        <v>3</v>
      </c>
      <c r="E12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2" s="1" t="s">
        <v>48</v>
      </c>
      <c r="G12" s="1" t="s">
        <v>49</v>
      </c>
      <c r="H12" s="1" t="s">
        <v>19</v>
      </c>
      <c r="I12" s="1" t="s">
        <v>19</v>
      </c>
    </row>
    <row r="13" spans="1:12" x14ac:dyDescent="0.25">
      <c r="A13" s="1" t="s">
        <v>100</v>
      </c>
      <c r="B13" s="1">
        <v>1</v>
      </c>
      <c r="C13" s="1" cm="1">
        <f t="array" ref="C13">_xlfn.IFNA(INDEX(Inventory!A:F, MATCH(TRIM(PowerSenseModule[[#This Row],[Manufacturer PN]]),TRIM(Inventory!F:F), 0), 1), "Not in Inventory")</f>
        <v>0</v>
      </c>
      <c r="D13" s="1">
        <f>$L$2*PowerSenseModule[[#This Row],[Qty]]</f>
        <v>3</v>
      </c>
      <c r="E13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3" s="1" t="s">
        <v>101</v>
      </c>
      <c r="G13" s="1" t="s">
        <v>136</v>
      </c>
      <c r="H13" s="1" t="s">
        <v>102</v>
      </c>
      <c r="I13" s="1" t="s">
        <v>134</v>
      </c>
    </row>
    <row r="14" spans="1:12" x14ac:dyDescent="0.25">
      <c r="A14" s="8" t="s">
        <v>163</v>
      </c>
      <c r="B14" s="1">
        <v>1</v>
      </c>
      <c r="C14" s="1" t="str" cm="1">
        <f t="array" ref="C14">_xlfn.IFNA(INDEX(Inventory!A:F, MATCH(TRIM(PowerSenseModule[[#This Row],[Manufacturer PN]]),TRIM(Inventory!F:F), 0), 1), "Not in Inventory")</f>
        <v>Not in Inventory</v>
      </c>
      <c r="D14" s="1">
        <f>$L$2*PowerSenseModule[[#This Row],[Qty]]</f>
        <v>3</v>
      </c>
      <c r="E14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4" t="s">
        <v>161</v>
      </c>
      <c r="G14" t="s">
        <v>165</v>
      </c>
      <c r="H14" s="1" t="s">
        <v>42</v>
      </c>
      <c r="I14" t="s">
        <v>161</v>
      </c>
    </row>
    <row r="15" spans="1:12" x14ac:dyDescent="0.25">
      <c r="A15" t="s">
        <v>168</v>
      </c>
      <c r="B15" s="1">
        <v>1</v>
      </c>
      <c r="C15" s="1" t="str" cm="1">
        <f t="array" ref="C15">_xlfn.IFNA(INDEX(Inventory!A:F, MATCH(TRIM(PowerSenseModule[[#This Row],[Manufacturer PN]]),TRIM(Inventory!F:F), 0), 1), "Not in Inventory")</f>
        <v>Not in Inventory</v>
      </c>
      <c r="D15" s="1">
        <f>$L$2*PowerSenseModule[[#This Row],[Qty]]</f>
        <v>3</v>
      </c>
      <c r="E15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5" t="s">
        <v>167</v>
      </c>
      <c r="G15" t="s">
        <v>166</v>
      </c>
      <c r="H15" s="1" t="s">
        <v>42</v>
      </c>
      <c r="I15" t="s">
        <v>167</v>
      </c>
    </row>
    <row r="16" spans="1:12" x14ac:dyDescent="0.25">
      <c r="A16" s="1" t="s">
        <v>172</v>
      </c>
      <c r="B16" s="1">
        <v>1</v>
      </c>
      <c r="C16" s="1" t="str" cm="1">
        <f t="array" ref="C16">_xlfn.IFNA(INDEX(Inventory!A:F, MATCH(TRIM(PowerSenseModule[[#This Row],[Manufacturer PN]]),TRIM(Inventory!F:F), 0), 1), "Not in Inventory")</f>
        <v>Not in Inventory</v>
      </c>
      <c r="D16" s="1">
        <f>$L$2*PowerSenseModule[[#This Row],[Qty]]</f>
        <v>3</v>
      </c>
      <c r="E16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6" s="1" t="s">
        <v>174</v>
      </c>
      <c r="G16" t="s">
        <v>183</v>
      </c>
      <c r="H16" s="1" t="s">
        <v>173</v>
      </c>
      <c r="I16" s="1" t="s">
        <v>189</v>
      </c>
    </row>
    <row r="17" spans="1:14" x14ac:dyDescent="0.25">
      <c r="A17" s="1" t="s">
        <v>184</v>
      </c>
      <c r="B17" s="1">
        <v>1</v>
      </c>
      <c r="C17" s="1" cm="1">
        <f t="array" ref="C17">_xlfn.IFNA(INDEX(Inventory!A:F, MATCH(TRIM(PowerSenseModule[[#This Row],[Manufacturer PN]]),TRIM(Inventory!F:F), 0), 1), "Not in Inventory")</f>
        <v>0</v>
      </c>
      <c r="D17" s="1">
        <f>$L$2*PowerSenseModule[[#This Row],[Qty]]</f>
        <v>3</v>
      </c>
      <c r="E17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7" s="1"/>
      <c r="G17" s="1"/>
      <c r="H17" s="1"/>
      <c r="I17" s="1"/>
    </row>
    <row r="18" spans="1:14" x14ac:dyDescent="0.25">
      <c r="A18" s="1" t="s">
        <v>186</v>
      </c>
      <c r="B18" s="1">
        <v>1</v>
      </c>
      <c r="C18" s="1" cm="1">
        <f t="array" ref="C18">_xlfn.IFNA(INDEX(Inventory!A:F, MATCH(TRIM(PowerSenseModule[[#This Row],[Manufacturer PN]]),TRIM(Inventory!F:F), 0), 1), "Not in Inventory")</f>
        <v>0</v>
      </c>
      <c r="D18" s="1">
        <f>$L$2*PowerSenseModule[[#This Row],[Qty]]</f>
        <v>3</v>
      </c>
      <c r="E18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3</v>
      </c>
      <c r="F18" s="1"/>
      <c r="G18" s="1"/>
      <c r="H18" s="1" t="s">
        <v>173</v>
      </c>
      <c r="I18" s="1" t="s">
        <v>190</v>
      </c>
    </row>
    <row r="19" spans="1:14" x14ac:dyDescent="0.25">
      <c r="A19" s="1" t="s">
        <v>39</v>
      </c>
      <c r="B19" s="1">
        <v>1</v>
      </c>
      <c r="C19" s="1" cm="1">
        <f t="array" ref="C19">_xlfn.IFNA(INDEX(Inventory!A:F, MATCH(TRIM(PowerSenseModule[[#This Row],[Manufacturer PN]]),TRIM(Inventory!F:F), 0), 1), "Not in Inventory")</f>
        <v>1</v>
      </c>
      <c r="D19" s="1">
        <f>$L$2*PowerSenseModule[[#This Row],[Qty]]</f>
        <v>3</v>
      </c>
      <c r="E19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2</v>
      </c>
      <c r="F19" s="1" t="s">
        <v>40</v>
      </c>
      <c r="G19" s="1" t="s">
        <v>41</v>
      </c>
      <c r="H19" s="1" t="s">
        <v>42</v>
      </c>
      <c r="I19" s="1" t="s">
        <v>43</v>
      </c>
      <c r="K19" t="s">
        <v>175</v>
      </c>
    </row>
    <row r="20" spans="1:14" x14ac:dyDescent="0.25">
      <c r="A20" s="1" t="s">
        <v>36</v>
      </c>
      <c r="B20" s="1">
        <v>1</v>
      </c>
      <c r="C20" s="1" cm="1">
        <f t="array" ref="C20">_xlfn.IFNA(INDEX(Inventory!A:F, MATCH(TRIM(PowerSenseModule[[#This Row],[Manufacturer PN]]),TRIM(Inventory!F:F), 0), 1), "Not in Inventory")</f>
        <v>2</v>
      </c>
      <c r="D20" s="1">
        <f>$L$2*PowerSenseModule[[#This Row],[Qty]]</f>
        <v>3</v>
      </c>
      <c r="E20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1</v>
      </c>
      <c r="F20" s="1" t="s">
        <v>37</v>
      </c>
      <c r="G20" s="1" t="s">
        <v>34</v>
      </c>
      <c r="H20" t="s">
        <v>112</v>
      </c>
      <c r="I20" s="1" t="s">
        <v>38</v>
      </c>
      <c r="K20" t="s">
        <v>176</v>
      </c>
      <c r="L20" t="s">
        <v>179</v>
      </c>
      <c r="M20" t="s">
        <v>177</v>
      </c>
      <c r="N20" t="s">
        <v>178</v>
      </c>
    </row>
    <row r="21" spans="1:14" x14ac:dyDescent="0.25">
      <c r="A21" s="1" t="s">
        <v>32</v>
      </c>
      <c r="B21" s="1">
        <v>1</v>
      </c>
      <c r="C21" s="1" cm="1">
        <f t="array" ref="C21">_xlfn.IFNA(INDEX(Inventory!A:F, MATCH(TRIM(PowerSenseModule[[#This Row],[Manufacturer PN]]),TRIM(Inventory!F:F), 0), 1), "Not in Inventory")</f>
        <v>2</v>
      </c>
      <c r="D21" s="1">
        <f>$L$2*PowerSenseModule[[#This Row],[Qty]]</f>
        <v>3</v>
      </c>
      <c r="E21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1</v>
      </c>
      <c r="F21" s="1" t="s">
        <v>33</v>
      </c>
      <c r="G21" s="1" t="s">
        <v>34</v>
      </c>
      <c r="H21" t="s">
        <v>112</v>
      </c>
      <c r="I21" s="1" t="s">
        <v>35</v>
      </c>
      <c r="K21" t="s">
        <v>173</v>
      </c>
      <c r="L21" t="s">
        <v>187</v>
      </c>
      <c r="M21" t="s">
        <v>180</v>
      </c>
      <c r="N21" t="s">
        <v>182</v>
      </c>
    </row>
    <row r="22" spans="1:14" x14ac:dyDescent="0.25">
      <c r="A22" s="1" t="s">
        <v>103</v>
      </c>
      <c r="B22" s="1">
        <v>1</v>
      </c>
      <c r="C22" s="1" cm="1">
        <f t="array" ref="C22">_xlfn.IFNA(INDEX(Inventory!A:F, MATCH(TRIM(PowerSenseModule[[#This Row],[Manufacturer PN]]),TRIM(Inventory!F:F), 0), 1), "Not in Inventory")</f>
        <v>2</v>
      </c>
      <c r="D22" s="1">
        <f>$L$2*PowerSenseModule[[#This Row],[Qty]]</f>
        <v>3</v>
      </c>
      <c r="E22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1</v>
      </c>
      <c r="F22" s="1" t="s">
        <v>104</v>
      </c>
      <c r="G22" s="1" t="s">
        <v>105</v>
      </c>
      <c r="H22" s="1" t="s">
        <v>98</v>
      </c>
      <c r="I22" s="1" t="s">
        <v>106</v>
      </c>
      <c r="M22" t="s">
        <v>181</v>
      </c>
    </row>
    <row r="23" spans="1:14" x14ac:dyDescent="0.25">
      <c r="A23" s="1" t="s">
        <v>20</v>
      </c>
      <c r="B23" s="1">
        <v>2</v>
      </c>
      <c r="C23" s="1" cm="1">
        <f t="array" ref="C23">_xlfn.IFNA(INDEX(Inventory!A:F, MATCH(TRIM(PowerSenseModule[[#This Row],[Manufacturer PN]]),TRIM(Inventory!F:F), 0), 1), "Not in Inventory")</f>
        <v>8</v>
      </c>
      <c r="D23" s="1">
        <f>$L$2*PowerSenseModule[[#This Row],[Qty]]</f>
        <v>6</v>
      </c>
      <c r="E23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23" s="1" t="s">
        <v>21</v>
      </c>
      <c r="G23" s="1" t="s">
        <v>7</v>
      </c>
      <c r="H23" t="s">
        <v>112</v>
      </c>
      <c r="I23" s="3">
        <v>885012206081</v>
      </c>
      <c r="M23" t="s">
        <v>186</v>
      </c>
    </row>
    <row r="24" spans="1:14" x14ac:dyDescent="0.25">
      <c r="A24" s="1" t="s">
        <v>17</v>
      </c>
      <c r="B24" s="1">
        <v>1</v>
      </c>
      <c r="C24" s="1" cm="1">
        <f t="array" ref="C24">_xlfn.IFNA(INDEX(Inventory!A:F, MATCH(TRIM(PowerSenseModule[[#This Row],[Manufacturer PN]]),TRIM(Inventory!F:F), 0), 1), "Not in Inventory")</f>
        <v>14</v>
      </c>
      <c r="D24" s="1">
        <f>$L$2*PowerSenseModule[[#This Row],[Qty]]</f>
        <v>3</v>
      </c>
      <c r="E24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24" s="1" t="s">
        <v>18</v>
      </c>
      <c r="G24" s="1" t="s">
        <v>7</v>
      </c>
      <c r="H24" s="1" t="s">
        <v>8</v>
      </c>
      <c r="I24" s="1" t="s">
        <v>120</v>
      </c>
    </row>
    <row r="25" spans="1:14" x14ac:dyDescent="0.25">
      <c r="A25" s="1" t="s">
        <v>118</v>
      </c>
      <c r="B25" s="1">
        <v>4</v>
      </c>
      <c r="C25" s="1" cm="1">
        <f t="array" ref="C25">_xlfn.IFNA(INDEX(Inventory!A:F, MATCH(TRIM(PowerSenseModule[[#This Row],[Manufacturer PN]]),TRIM(Inventory!F:F), 0), 1), "Not in Inventory")</f>
        <v>13</v>
      </c>
      <c r="D25" s="1">
        <f>$L$2*PowerSenseModule[[#This Row],[Qty]]</f>
        <v>12</v>
      </c>
      <c r="E25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25" s="1" t="s">
        <v>10</v>
      </c>
      <c r="G25" s="1" t="s">
        <v>11</v>
      </c>
      <c r="H25" s="1" t="s">
        <v>113</v>
      </c>
      <c r="I25" s="1" t="s">
        <v>119</v>
      </c>
    </row>
    <row r="26" spans="1:14" x14ac:dyDescent="0.25">
      <c r="A26" s="1" t="s">
        <v>5</v>
      </c>
      <c r="B26" s="1">
        <v>2</v>
      </c>
      <c r="C26" s="1" cm="1">
        <f t="array" ref="C26">_xlfn.IFNA(INDEX(Inventory!A:F, MATCH(TRIM(PowerSenseModule[[#This Row],[Manufacturer PN]]),TRIM(Inventory!F:F), 0), 1), "Not in Inventory")</f>
        <v>8</v>
      </c>
      <c r="D26" s="1">
        <f>$L$2*PowerSenseModule[[#This Row],[Qty]]</f>
        <v>6</v>
      </c>
      <c r="E26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26" s="1" t="s">
        <v>6</v>
      </c>
      <c r="G26" s="1" t="s">
        <v>7</v>
      </c>
      <c r="H26" s="1" t="s">
        <v>8</v>
      </c>
      <c r="I26" s="1" t="s">
        <v>9</v>
      </c>
    </row>
    <row r="27" spans="1:14" x14ac:dyDescent="0.25">
      <c r="A27" s="1" t="s">
        <v>22</v>
      </c>
      <c r="B27" s="1">
        <v>2</v>
      </c>
      <c r="C27" s="1" cm="1">
        <f t="array" ref="C27">_xlfn.IFNA(INDEX(Inventory!A:F, MATCH(TRIM(PowerSenseModule[[#This Row],[Manufacturer PN]]),TRIM(Inventory!F:F), 0), 1), "Not in Inventory")</f>
        <v>8</v>
      </c>
      <c r="D27" s="1">
        <f>$L$2*PowerSenseModule[[#This Row],[Qty]]</f>
        <v>6</v>
      </c>
      <c r="E27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27" s="1" t="s">
        <v>23</v>
      </c>
      <c r="G27" s="1" t="s">
        <v>7</v>
      </c>
      <c r="H27" s="1" t="s">
        <v>4</v>
      </c>
      <c r="I27" s="1" t="s">
        <v>24</v>
      </c>
    </row>
    <row r="28" spans="1:14" x14ac:dyDescent="0.25">
      <c r="A28" s="1" t="s">
        <v>72</v>
      </c>
      <c r="B28" s="1">
        <v>2</v>
      </c>
      <c r="C28" s="1" cm="1">
        <f t="array" ref="C28">_xlfn.IFNA(INDEX(Inventory!A:F, MATCH(TRIM(PowerSenseModule[[#This Row],[Manufacturer PN]]),TRIM(Inventory!F:F), 0), 1), "Not in Inventory")</f>
        <v>13</v>
      </c>
      <c r="D28" s="1">
        <f>$L$2*PowerSenseModule[[#This Row],[Qty]]</f>
        <v>6</v>
      </c>
      <c r="E28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28" s="1" t="s">
        <v>73</v>
      </c>
      <c r="G28" s="1" t="s">
        <v>34</v>
      </c>
      <c r="H28" s="1" t="s">
        <v>58</v>
      </c>
      <c r="I28" s="1" t="s">
        <v>74</v>
      </c>
    </row>
    <row r="29" spans="1:14" x14ac:dyDescent="0.25">
      <c r="A29" s="1" t="s">
        <v>69</v>
      </c>
      <c r="B29" s="1">
        <v>2</v>
      </c>
      <c r="C29" s="1" cm="1">
        <f t="array" ref="C29">_xlfn.IFNA(INDEX(Inventory!A:F, MATCH(TRIM(PowerSenseModule[[#This Row],[Manufacturer PN]]),TRIM(Inventory!F:F), 0), 1), "Not in Inventory")</f>
        <v>13</v>
      </c>
      <c r="D29" s="1">
        <f>$L$2*PowerSenseModule[[#This Row],[Qty]]</f>
        <v>6</v>
      </c>
      <c r="E29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29" s="1" t="s">
        <v>70</v>
      </c>
      <c r="G29" s="1" t="s">
        <v>34</v>
      </c>
      <c r="H29" s="1" t="s">
        <v>58</v>
      </c>
      <c r="I29" s="1" t="s">
        <v>71</v>
      </c>
    </row>
    <row r="30" spans="1:14" x14ac:dyDescent="0.25">
      <c r="A30" s="1" t="s">
        <v>66</v>
      </c>
      <c r="B30" s="1">
        <v>2</v>
      </c>
      <c r="C30" s="1" cm="1">
        <f t="array" ref="C30">_xlfn.IFNA(INDEX(Inventory!A:F, MATCH(TRIM(PowerSenseModule[[#This Row],[Manufacturer PN]]),TRIM(Inventory!F:F), 0), 1), "Not in Inventory")</f>
        <v>13</v>
      </c>
      <c r="D30" s="1">
        <f>$L$2*PowerSenseModule[[#This Row],[Qty]]</f>
        <v>6</v>
      </c>
      <c r="E30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0" s="1" t="s">
        <v>67</v>
      </c>
      <c r="G30" s="1" t="s">
        <v>34</v>
      </c>
      <c r="H30" s="1" t="s">
        <v>58</v>
      </c>
      <c r="I30" s="1" t="s">
        <v>68</v>
      </c>
    </row>
    <row r="31" spans="1:14" x14ac:dyDescent="0.25">
      <c r="A31" s="1" t="s">
        <v>80</v>
      </c>
      <c r="B31" s="1">
        <v>2</v>
      </c>
      <c r="C31" s="1" cm="1">
        <f t="array" ref="C31">_xlfn.IFNA(INDEX(Inventory!A:F, MATCH(TRIM(PowerSenseModule[[#This Row],[Manufacturer PN]]),TRIM(Inventory!F:F), 0), 1), "Not in Inventory")</f>
        <v>13</v>
      </c>
      <c r="D31" s="1">
        <f>$L$2*PowerSenseModule[[#This Row],[Qty]]</f>
        <v>6</v>
      </c>
      <c r="E31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1" s="1" t="s">
        <v>81</v>
      </c>
      <c r="G31" s="1" t="s">
        <v>34</v>
      </c>
      <c r="H31" s="1" t="s">
        <v>82</v>
      </c>
      <c r="I31" s="1" t="s">
        <v>83</v>
      </c>
    </row>
    <row r="32" spans="1:14" x14ac:dyDescent="0.25">
      <c r="A32" s="1" t="s">
        <v>84</v>
      </c>
      <c r="B32" s="1">
        <v>4</v>
      </c>
      <c r="C32" s="1" cm="1">
        <f t="array" ref="C32">_xlfn.IFNA(INDEX(Inventory!A:F, MATCH(TRIM(PowerSenseModule[[#This Row],[Manufacturer PN]]),TRIM(Inventory!F:F), 0), 1), "Not in Inventory")</f>
        <v>16</v>
      </c>
      <c r="D32" s="1">
        <f>$L$2*PowerSenseModule[[#This Row],[Qty]]</f>
        <v>12</v>
      </c>
      <c r="E32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2" s="1" t="s">
        <v>85</v>
      </c>
      <c r="G32" s="1" t="s">
        <v>34</v>
      </c>
      <c r="H32" s="1" t="s">
        <v>58</v>
      </c>
      <c r="I32" s="1" t="s">
        <v>86</v>
      </c>
    </row>
    <row r="33" spans="1:9" x14ac:dyDescent="0.25">
      <c r="A33" s="1" t="s">
        <v>54</v>
      </c>
      <c r="B33" s="1">
        <v>1</v>
      </c>
      <c r="C33" s="1" cm="1">
        <f t="array" ref="C33">_xlfn.IFNA(INDEX(Inventory!A:F, MATCH(TRIM(PowerSenseModule[[#This Row],[Manufacturer PN]]),TRIM(Inventory!F:F), 0), 1), "Not in Inventory")</f>
        <v>9</v>
      </c>
      <c r="D33" s="1">
        <f>$L$2*PowerSenseModule[[#This Row],[Qty]]</f>
        <v>3</v>
      </c>
      <c r="E33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3" s="1" t="s">
        <v>55</v>
      </c>
      <c r="G33" s="1" t="s">
        <v>34</v>
      </c>
      <c r="H33" s="1" t="s">
        <v>130</v>
      </c>
      <c r="I33" s="1" t="s">
        <v>131</v>
      </c>
    </row>
    <row r="34" spans="1:9" x14ac:dyDescent="0.25">
      <c r="A34" s="1" t="s">
        <v>60</v>
      </c>
      <c r="B34" s="1">
        <v>2</v>
      </c>
      <c r="C34" s="1" cm="1">
        <f t="array" ref="C34">_xlfn.IFNA(INDEX(Inventory!A:F, MATCH(TRIM(PowerSenseModule[[#This Row],[Manufacturer PN]]),TRIM(Inventory!F:F), 0), 1), "Not in Inventory")</f>
        <v>13</v>
      </c>
      <c r="D34" s="1">
        <f>$L$2*PowerSenseModule[[#This Row],[Qty]]</f>
        <v>6</v>
      </c>
      <c r="E34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4" s="1" t="s">
        <v>61</v>
      </c>
      <c r="G34" s="1" t="s">
        <v>34</v>
      </c>
      <c r="H34" s="1" t="s">
        <v>58</v>
      </c>
      <c r="I34" s="1" t="s">
        <v>62</v>
      </c>
    </row>
    <row r="35" spans="1:9" x14ac:dyDescent="0.25">
      <c r="A35" s="1" t="s">
        <v>50</v>
      </c>
      <c r="B35" s="1">
        <v>2</v>
      </c>
      <c r="C35" s="1" cm="1">
        <f t="array" ref="C35">_xlfn.IFNA(INDEX(Inventory!A:F, MATCH(TRIM(PowerSenseModule[[#This Row],[Manufacturer PN]]),TRIM(Inventory!F:F), 0), 1), "Not in Inventory")</f>
        <v>8</v>
      </c>
      <c r="D35" s="1">
        <f>$L$2*PowerSenseModule[[#This Row],[Qty]]</f>
        <v>6</v>
      </c>
      <c r="E35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5" s="1" t="s">
        <v>51</v>
      </c>
      <c r="G35" s="1" t="s">
        <v>34</v>
      </c>
      <c r="H35" s="1" t="s">
        <v>52</v>
      </c>
      <c r="I35" s="1" t="s">
        <v>53</v>
      </c>
    </row>
    <row r="36" spans="1:9" x14ac:dyDescent="0.25">
      <c r="A36" s="1" t="s">
        <v>87</v>
      </c>
      <c r="B36" s="1">
        <v>1</v>
      </c>
      <c r="C36" s="1" cm="1">
        <f t="array" ref="C36">_xlfn.IFNA(INDEX(Inventory!A:F, MATCH(TRIM(PowerSenseModule[[#This Row],[Manufacturer PN]]),TRIM(Inventory!F:F), 0), 1), "Not in Inventory")</f>
        <v>14</v>
      </c>
      <c r="D36" s="1">
        <f>$L$2*PowerSenseModule[[#This Row],[Qty]]</f>
        <v>3</v>
      </c>
      <c r="E36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6" s="1" t="s">
        <v>88</v>
      </c>
      <c r="G36" s="1" t="s">
        <v>34</v>
      </c>
      <c r="H36" s="1" t="s">
        <v>58</v>
      </c>
      <c r="I36" s="1" t="s">
        <v>89</v>
      </c>
    </row>
    <row r="37" spans="1:9" x14ac:dyDescent="0.25">
      <c r="A37" s="1" t="s">
        <v>56</v>
      </c>
      <c r="B37" s="1">
        <v>1</v>
      </c>
      <c r="C37" s="1" cm="1">
        <f t="array" ref="C37">_xlfn.IFNA(INDEX(Inventory!A:F, MATCH(TRIM(PowerSenseModule[[#This Row],[Manufacturer PN]]),TRIM(Inventory!F:F), 0), 1), "Not in Inventory")</f>
        <v>14</v>
      </c>
      <c r="D37" s="1">
        <f>$L$2*PowerSenseModule[[#This Row],[Qty]]</f>
        <v>3</v>
      </c>
      <c r="E37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7" s="1" t="s">
        <v>57</v>
      </c>
      <c r="G37" s="1" t="s">
        <v>34</v>
      </c>
      <c r="H37" s="1" t="s">
        <v>58</v>
      </c>
      <c r="I37" s="1" t="s">
        <v>59</v>
      </c>
    </row>
    <row r="38" spans="1:9" x14ac:dyDescent="0.25">
      <c r="A38" s="1" t="s">
        <v>75</v>
      </c>
      <c r="B38" s="1">
        <v>1</v>
      </c>
      <c r="C38" s="1" cm="1">
        <f t="array" ref="C38">_xlfn.IFNA(INDEX(Inventory!A:F, MATCH(TRIM(PowerSenseModule[[#This Row],[Manufacturer PN]]),TRIM(Inventory!F:F), 0), 1), "Not in Inventory")</f>
        <v>4</v>
      </c>
      <c r="D38" s="1">
        <f>$L$2*PowerSenseModule[[#This Row],[Qty]]</f>
        <v>3</v>
      </c>
      <c r="E38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8" s="1" t="s">
        <v>76</v>
      </c>
      <c r="G38" s="1" t="s">
        <v>77</v>
      </c>
      <c r="H38" s="1" t="s">
        <v>78</v>
      </c>
      <c r="I38" s="1" t="s">
        <v>79</v>
      </c>
    </row>
    <row r="39" spans="1:9" x14ac:dyDescent="0.25">
      <c r="A39" s="1" t="s">
        <v>90</v>
      </c>
      <c r="B39" s="1">
        <v>1</v>
      </c>
      <c r="C39" s="1" cm="1">
        <f t="array" ref="C39">_xlfn.IFNA(INDEX(Inventory!A:F, MATCH(TRIM(PowerSenseModule[[#This Row],[Manufacturer PN]]),TRIM(Inventory!F:F), 0), 1), "Not in Inventory")</f>
        <v>4</v>
      </c>
      <c r="D39" s="1">
        <f>$L$2*PowerSenseModule[[#This Row],[Qty]]</f>
        <v>3</v>
      </c>
      <c r="E39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39" s="1" t="s">
        <v>91</v>
      </c>
      <c r="G39" s="1" t="s">
        <v>92</v>
      </c>
      <c r="H39" s="1" t="s">
        <v>93</v>
      </c>
      <c r="I39" s="1" t="s">
        <v>94</v>
      </c>
    </row>
    <row r="40" spans="1:9" x14ac:dyDescent="0.25">
      <c r="A40" s="1" t="s">
        <v>95</v>
      </c>
      <c r="B40" s="1">
        <v>1</v>
      </c>
      <c r="C40" s="1" cm="1">
        <f t="array" ref="C40">_xlfn.IFNA(INDEX(Inventory!A:F, MATCH(TRIM(PowerSenseModule[[#This Row],[Manufacturer PN]]),TRIM(Inventory!F:F), 0), 1), "Not in Inventory")</f>
        <v>5</v>
      </c>
      <c r="D40" s="1">
        <f>$L$2*PowerSenseModule[[#This Row],[Qty]]</f>
        <v>3</v>
      </c>
      <c r="E40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40" s="1" t="s">
        <v>96</v>
      </c>
      <c r="G40" s="1" t="s">
        <v>97</v>
      </c>
      <c r="H40" s="1" t="s">
        <v>98</v>
      </c>
      <c r="I40" s="1" t="s">
        <v>99</v>
      </c>
    </row>
    <row r="41" spans="1:9" x14ac:dyDescent="0.25">
      <c r="A41" s="1" t="s">
        <v>107</v>
      </c>
      <c r="B41" s="1">
        <v>1</v>
      </c>
      <c r="C41" s="1" cm="1">
        <f t="array" ref="C41">_xlfn.IFNA(INDEX(Inventory!A:F, MATCH(TRIM(PowerSenseModule[[#This Row],[Manufacturer PN]]),TRIM(Inventory!F:F), 0), 1), "Not in Inventory")</f>
        <v>3</v>
      </c>
      <c r="D41" s="1">
        <f>$L$2*PowerSenseModule[[#This Row],[Qty]]</f>
        <v>3</v>
      </c>
      <c r="E41" s="1">
        <f xml:space="preserve"> IF(PowerSenseModule[[#This Row],[In Inventory]] = "Not in Inventory", PowerSenseModule[[#This Row],[Qty]] * $L$2, IF($L$2 * PowerSenseModule[[#This Row],[Qty]] - PowerSenseModule[[#This Row],[In Inventory]] &lt; 0,  0, $L$2 * PowerSenseModule[[#This Row],[Qty]] - PowerSenseModule[[#This Row],[In Inventory]]))</f>
        <v>0</v>
      </c>
      <c r="F41" s="1" t="s">
        <v>108</v>
      </c>
      <c r="G41" s="1" t="s">
        <v>109</v>
      </c>
      <c r="H41" s="1" t="s">
        <v>110</v>
      </c>
      <c r="I41" s="1" t="s">
        <v>111</v>
      </c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BE43-05E5-47BD-AD73-3B695784E087}">
  <dimension ref="A1:F43"/>
  <sheetViews>
    <sheetView zoomScale="90" zoomScaleNormal="90" workbookViewId="0">
      <selection activeCell="K35" sqref="K35"/>
    </sheetView>
  </sheetViews>
  <sheetFormatPr defaultRowHeight="15" x14ac:dyDescent="0.25"/>
  <cols>
    <col min="1" max="1" width="12.85546875" customWidth="1"/>
    <col min="2" max="2" width="24.7109375" customWidth="1"/>
    <col min="3" max="3" width="12.42578125" bestFit="1" customWidth="1"/>
    <col min="4" max="4" width="75.7109375" bestFit="1" customWidth="1"/>
    <col min="5" max="5" width="25.140625" bestFit="1" customWidth="1"/>
    <col min="6" max="6" width="26.5703125" bestFit="1" customWidth="1"/>
  </cols>
  <sheetData>
    <row r="1" spans="1:6" x14ac:dyDescent="0.25">
      <c r="A1" t="s">
        <v>0</v>
      </c>
      <c r="B1" t="s">
        <v>1</v>
      </c>
      <c r="C1" t="s">
        <v>137</v>
      </c>
      <c r="D1" t="s">
        <v>2</v>
      </c>
      <c r="E1" t="s">
        <v>116</v>
      </c>
      <c r="F1" t="s">
        <v>117</v>
      </c>
    </row>
    <row r="2" spans="1:6" x14ac:dyDescent="0.25">
      <c r="A2">
        <v>3</v>
      </c>
      <c r="B2" s="2">
        <v>0</v>
      </c>
      <c r="C2" s="2" t="s">
        <v>139</v>
      </c>
      <c r="D2" t="s">
        <v>34</v>
      </c>
      <c r="E2" t="s">
        <v>65</v>
      </c>
      <c r="F2" s="2">
        <v>5110</v>
      </c>
    </row>
    <row r="3" spans="1:6" x14ac:dyDescent="0.25">
      <c r="A3">
        <v>0</v>
      </c>
      <c r="B3" t="s">
        <v>64</v>
      </c>
      <c r="C3" t="s">
        <v>138</v>
      </c>
      <c r="D3" t="s">
        <v>132</v>
      </c>
      <c r="E3" t="s">
        <v>65</v>
      </c>
      <c r="F3" s="2" t="s">
        <v>133</v>
      </c>
    </row>
    <row r="4" spans="1:6" x14ac:dyDescent="0.25">
      <c r="A4">
        <v>4</v>
      </c>
      <c r="B4" t="s">
        <v>15</v>
      </c>
      <c r="C4" t="s">
        <v>138</v>
      </c>
      <c r="D4" t="s">
        <v>7</v>
      </c>
      <c r="E4" t="s">
        <v>8</v>
      </c>
      <c r="F4" s="2" t="s">
        <v>16</v>
      </c>
    </row>
    <row r="5" spans="1:6" x14ac:dyDescent="0.25">
      <c r="A5">
        <v>92</v>
      </c>
      <c r="B5" t="s">
        <v>12</v>
      </c>
      <c r="C5" t="s">
        <v>138</v>
      </c>
      <c r="D5" t="s">
        <v>7</v>
      </c>
      <c r="E5" t="s">
        <v>113</v>
      </c>
      <c r="F5" s="2" t="s">
        <v>114</v>
      </c>
    </row>
    <row r="6" spans="1:6" x14ac:dyDescent="0.25">
      <c r="A6">
        <v>13</v>
      </c>
      <c r="B6" t="s">
        <v>73</v>
      </c>
      <c r="C6" t="s">
        <v>138</v>
      </c>
      <c r="D6" t="s">
        <v>34</v>
      </c>
      <c r="E6" t="s">
        <v>58</v>
      </c>
      <c r="F6" s="2" t="s">
        <v>74</v>
      </c>
    </row>
    <row r="7" spans="1:6" x14ac:dyDescent="0.25">
      <c r="A7">
        <v>8</v>
      </c>
      <c r="B7" t="s">
        <v>51</v>
      </c>
      <c r="C7" t="s">
        <v>138</v>
      </c>
      <c r="D7" t="s">
        <v>34</v>
      </c>
      <c r="E7" t="s">
        <v>52</v>
      </c>
      <c r="F7" s="2" t="s">
        <v>53</v>
      </c>
    </row>
    <row r="8" spans="1:6" x14ac:dyDescent="0.25">
      <c r="A8">
        <v>16</v>
      </c>
      <c r="B8" t="s">
        <v>85</v>
      </c>
      <c r="C8" t="s">
        <v>138</v>
      </c>
      <c r="D8" t="s">
        <v>34</v>
      </c>
      <c r="E8" t="s">
        <v>58</v>
      </c>
      <c r="F8" s="2" t="s">
        <v>86</v>
      </c>
    </row>
    <row r="9" spans="1:6" x14ac:dyDescent="0.25">
      <c r="A9">
        <v>0</v>
      </c>
      <c r="B9" t="s">
        <v>21</v>
      </c>
      <c r="C9" t="s">
        <v>139</v>
      </c>
      <c r="D9" t="s">
        <v>7</v>
      </c>
      <c r="E9" t="s">
        <v>8</v>
      </c>
      <c r="F9" s="4" t="s">
        <v>153</v>
      </c>
    </row>
    <row r="10" spans="1:6" x14ac:dyDescent="0.25">
      <c r="A10">
        <v>8</v>
      </c>
      <c r="B10" t="s">
        <v>21</v>
      </c>
      <c r="C10" t="s">
        <v>138</v>
      </c>
      <c r="D10" t="s">
        <v>7</v>
      </c>
      <c r="E10" t="s">
        <v>112</v>
      </c>
      <c r="F10" s="3">
        <v>885012206081</v>
      </c>
    </row>
    <row r="11" spans="1:6" x14ac:dyDescent="0.25">
      <c r="A11">
        <v>0</v>
      </c>
      <c r="B11" t="s">
        <v>26</v>
      </c>
      <c r="C11" t="s">
        <v>139</v>
      </c>
      <c r="D11" t="s">
        <v>27</v>
      </c>
      <c r="E11" t="s">
        <v>8</v>
      </c>
      <c r="F11" s="2" t="s">
        <v>125</v>
      </c>
    </row>
    <row r="12" spans="1:6" x14ac:dyDescent="0.25">
      <c r="A12">
        <v>0</v>
      </c>
      <c r="B12" t="s">
        <v>26</v>
      </c>
      <c r="C12" t="s">
        <v>139</v>
      </c>
      <c r="D12" t="s">
        <v>27</v>
      </c>
      <c r="E12" t="s">
        <v>112</v>
      </c>
      <c r="F12" s="3">
        <v>885012206092</v>
      </c>
    </row>
    <row r="13" spans="1:6" x14ac:dyDescent="0.25">
      <c r="A13">
        <v>2</v>
      </c>
      <c r="B13" t="s">
        <v>26</v>
      </c>
      <c r="C13" t="s">
        <v>138</v>
      </c>
      <c r="D13" t="s">
        <v>27</v>
      </c>
      <c r="E13" t="s">
        <v>140</v>
      </c>
      <c r="F13" s="2" t="s">
        <v>141</v>
      </c>
    </row>
    <row r="14" spans="1:6" x14ac:dyDescent="0.25">
      <c r="A14">
        <v>14</v>
      </c>
      <c r="B14" t="s">
        <v>57</v>
      </c>
      <c r="C14" t="s">
        <v>138</v>
      </c>
      <c r="D14" t="s">
        <v>34</v>
      </c>
      <c r="E14" t="s">
        <v>58</v>
      </c>
      <c r="F14" s="2" t="s">
        <v>59</v>
      </c>
    </row>
    <row r="15" spans="1:6" x14ac:dyDescent="0.25">
      <c r="A15">
        <v>13</v>
      </c>
      <c r="B15" t="s">
        <v>67</v>
      </c>
      <c r="C15" t="s">
        <v>138</v>
      </c>
      <c r="D15" t="s">
        <v>34</v>
      </c>
      <c r="E15" t="s">
        <v>58</v>
      </c>
      <c r="F15" s="2" t="s">
        <v>68</v>
      </c>
    </row>
    <row r="16" spans="1:6" x14ac:dyDescent="0.25">
      <c r="A16">
        <v>0</v>
      </c>
      <c r="B16" t="s">
        <v>122</v>
      </c>
      <c r="C16" t="s">
        <v>138</v>
      </c>
      <c r="D16" t="s">
        <v>3</v>
      </c>
      <c r="E16" t="s">
        <v>123</v>
      </c>
      <c r="F16" s="2" t="s">
        <v>124</v>
      </c>
    </row>
    <row r="17" spans="1:6" x14ac:dyDescent="0.25">
      <c r="A17">
        <v>3</v>
      </c>
      <c r="B17" t="s">
        <v>108</v>
      </c>
      <c r="C17" t="s">
        <v>138</v>
      </c>
      <c r="D17" t="s">
        <v>109</v>
      </c>
      <c r="E17" t="s">
        <v>110</v>
      </c>
      <c r="F17" s="1" t="s">
        <v>111</v>
      </c>
    </row>
    <row r="18" spans="1:6" x14ac:dyDescent="0.25">
      <c r="A18">
        <v>13</v>
      </c>
      <c r="B18" t="s">
        <v>61</v>
      </c>
      <c r="C18" t="s">
        <v>138</v>
      </c>
      <c r="D18" t="s">
        <v>34</v>
      </c>
      <c r="E18" t="s">
        <v>58</v>
      </c>
      <c r="F18" s="2" t="s">
        <v>62</v>
      </c>
    </row>
    <row r="19" spans="1:6" x14ac:dyDescent="0.25">
      <c r="A19">
        <v>8</v>
      </c>
      <c r="B19" t="s">
        <v>23</v>
      </c>
      <c r="C19" t="s">
        <v>138</v>
      </c>
      <c r="D19" t="s">
        <v>7</v>
      </c>
      <c r="E19" t="s">
        <v>4</v>
      </c>
      <c r="F19" s="2" t="s">
        <v>24</v>
      </c>
    </row>
    <row r="20" spans="1:6" x14ac:dyDescent="0.25">
      <c r="A20">
        <v>14</v>
      </c>
      <c r="B20" t="s">
        <v>18</v>
      </c>
      <c r="C20" t="s">
        <v>138</v>
      </c>
      <c r="D20" t="s">
        <v>7</v>
      </c>
      <c r="E20" t="s">
        <v>8</v>
      </c>
      <c r="F20" s="2" t="s">
        <v>120</v>
      </c>
    </row>
    <row r="21" spans="1:6" x14ac:dyDescent="0.25">
      <c r="A21">
        <v>13</v>
      </c>
      <c r="B21" t="s">
        <v>10</v>
      </c>
      <c r="C21" t="s">
        <v>138</v>
      </c>
      <c r="D21" t="s">
        <v>11</v>
      </c>
      <c r="E21" t="s">
        <v>113</v>
      </c>
      <c r="F21" s="2" t="s">
        <v>119</v>
      </c>
    </row>
    <row r="22" spans="1:6" x14ac:dyDescent="0.25">
      <c r="A22">
        <v>13</v>
      </c>
      <c r="B22" t="s">
        <v>81</v>
      </c>
      <c r="C22" t="s">
        <v>138</v>
      </c>
      <c r="D22" t="s">
        <v>34</v>
      </c>
      <c r="E22" t="s">
        <v>82</v>
      </c>
      <c r="F22" s="2" t="s">
        <v>83</v>
      </c>
    </row>
    <row r="23" spans="1:6" x14ac:dyDescent="0.25">
      <c r="A23">
        <v>14</v>
      </c>
      <c r="B23" t="s">
        <v>88</v>
      </c>
      <c r="C23" t="s">
        <v>138</v>
      </c>
      <c r="D23" t="s">
        <v>34</v>
      </c>
      <c r="E23" t="s">
        <v>58</v>
      </c>
      <c r="F23" s="2" t="s">
        <v>89</v>
      </c>
    </row>
    <row r="24" spans="1:6" x14ac:dyDescent="0.25">
      <c r="A24">
        <v>8</v>
      </c>
      <c r="B24" t="s">
        <v>6</v>
      </c>
      <c r="C24" t="s">
        <v>138</v>
      </c>
      <c r="D24" t="s">
        <v>7</v>
      </c>
      <c r="E24" t="s">
        <v>8</v>
      </c>
      <c r="F24" s="2" t="s">
        <v>9</v>
      </c>
    </row>
    <row r="25" spans="1:6" x14ac:dyDescent="0.25">
      <c r="A25">
        <v>2</v>
      </c>
      <c r="B25" t="s">
        <v>144</v>
      </c>
      <c r="C25" t="s">
        <v>139</v>
      </c>
      <c r="D25" t="s">
        <v>3</v>
      </c>
      <c r="E25" t="s">
        <v>145</v>
      </c>
      <c r="F25" s="2" t="s">
        <v>146</v>
      </c>
    </row>
    <row r="26" spans="1:6" x14ac:dyDescent="0.25">
      <c r="A26">
        <v>3</v>
      </c>
      <c r="B26" t="s">
        <v>76</v>
      </c>
      <c r="C26" t="s">
        <v>138</v>
      </c>
      <c r="D26" t="s">
        <v>77</v>
      </c>
      <c r="E26" t="s">
        <v>78</v>
      </c>
      <c r="F26" s="2" t="s">
        <v>115</v>
      </c>
    </row>
    <row r="27" spans="1:6" x14ac:dyDescent="0.25">
      <c r="A27">
        <v>4</v>
      </c>
      <c r="B27" t="s">
        <v>76</v>
      </c>
      <c r="C27" t="s">
        <v>138</v>
      </c>
      <c r="D27" t="s">
        <v>77</v>
      </c>
      <c r="E27" t="s">
        <v>78</v>
      </c>
      <c r="F27" s="2" t="s">
        <v>79</v>
      </c>
    </row>
    <row r="28" spans="1:6" x14ac:dyDescent="0.25">
      <c r="A28">
        <v>9</v>
      </c>
      <c r="B28" t="s">
        <v>55</v>
      </c>
      <c r="C28" t="s">
        <v>138</v>
      </c>
      <c r="D28" t="s">
        <v>34</v>
      </c>
      <c r="E28" t="s">
        <v>130</v>
      </c>
      <c r="F28" s="2" t="s">
        <v>131</v>
      </c>
    </row>
    <row r="29" spans="1:6" x14ac:dyDescent="0.25">
      <c r="A29">
        <v>2</v>
      </c>
      <c r="B29" t="s">
        <v>142</v>
      </c>
      <c r="C29" t="s">
        <v>139</v>
      </c>
      <c r="D29" t="s">
        <v>3</v>
      </c>
      <c r="E29" t="s">
        <v>4</v>
      </c>
      <c r="F29" s="2" t="s">
        <v>143</v>
      </c>
    </row>
    <row r="30" spans="1:6" x14ac:dyDescent="0.25">
      <c r="A30">
        <v>13</v>
      </c>
      <c r="B30" t="s">
        <v>70</v>
      </c>
      <c r="C30" t="s">
        <v>138</v>
      </c>
      <c r="D30" t="s">
        <v>34</v>
      </c>
      <c r="E30" t="s">
        <v>58</v>
      </c>
      <c r="F30" s="2" t="s">
        <v>71</v>
      </c>
    </row>
    <row r="31" spans="1:6" x14ac:dyDescent="0.25">
      <c r="A31">
        <v>6</v>
      </c>
      <c r="B31" t="s">
        <v>30</v>
      </c>
      <c r="C31" t="s">
        <v>138</v>
      </c>
      <c r="D31" t="s">
        <v>28</v>
      </c>
      <c r="E31" t="s">
        <v>31</v>
      </c>
      <c r="F31" s="2" t="s">
        <v>194</v>
      </c>
    </row>
    <row r="32" spans="1:6" x14ac:dyDescent="0.25">
      <c r="A32">
        <v>2</v>
      </c>
      <c r="B32" t="s">
        <v>104</v>
      </c>
      <c r="C32" t="s">
        <v>138</v>
      </c>
      <c r="D32" t="s">
        <v>105</v>
      </c>
      <c r="E32" t="s">
        <v>98</v>
      </c>
      <c r="F32" s="2" t="s">
        <v>106</v>
      </c>
    </row>
    <row r="33" spans="1:6" x14ac:dyDescent="0.25">
      <c r="A33">
        <v>1</v>
      </c>
      <c r="B33" t="s">
        <v>40</v>
      </c>
      <c r="C33" t="s">
        <v>138</v>
      </c>
      <c r="D33" t="s">
        <v>41</v>
      </c>
      <c r="E33" t="s">
        <v>42</v>
      </c>
      <c r="F33" s="2" t="s">
        <v>43</v>
      </c>
    </row>
    <row r="34" spans="1:6" x14ac:dyDescent="0.25">
      <c r="A34">
        <v>2</v>
      </c>
      <c r="B34" t="s">
        <v>37</v>
      </c>
      <c r="C34" t="s">
        <v>138</v>
      </c>
      <c r="D34" t="s">
        <v>34</v>
      </c>
      <c r="E34" t="s">
        <v>147</v>
      </c>
      <c r="F34" s="2" t="s">
        <v>38</v>
      </c>
    </row>
    <row r="35" spans="1:6" x14ac:dyDescent="0.25">
      <c r="B35" t="s">
        <v>148</v>
      </c>
      <c r="C35" t="s">
        <v>138</v>
      </c>
      <c r="D35" t="s">
        <v>149</v>
      </c>
      <c r="E35" t="s">
        <v>19</v>
      </c>
      <c r="F35" s="2" t="s">
        <v>19</v>
      </c>
    </row>
    <row r="36" spans="1:6" x14ac:dyDescent="0.25">
      <c r="A36">
        <v>5</v>
      </c>
      <c r="B36" t="s">
        <v>96</v>
      </c>
      <c r="C36" t="s">
        <v>138</v>
      </c>
      <c r="D36" t="s">
        <v>97</v>
      </c>
      <c r="E36" t="s">
        <v>98</v>
      </c>
      <c r="F36" s="2" t="s">
        <v>99</v>
      </c>
    </row>
    <row r="37" spans="1:6" x14ac:dyDescent="0.25">
      <c r="A37">
        <v>0</v>
      </c>
      <c r="B37" t="s">
        <v>101</v>
      </c>
      <c r="C37" t="s">
        <v>138</v>
      </c>
      <c r="D37" t="s">
        <v>150</v>
      </c>
      <c r="E37" t="s">
        <v>102</v>
      </c>
      <c r="F37" s="2" t="s">
        <v>134</v>
      </c>
    </row>
    <row r="38" spans="1:6" x14ac:dyDescent="0.25">
      <c r="A38">
        <v>6</v>
      </c>
      <c r="B38" t="s">
        <v>101</v>
      </c>
      <c r="C38" t="s">
        <v>139</v>
      </c>
      <c r="D38" t="s">
        <v>136</v>
      </c>
      <c r="E38" t="s">
        <v>102</v>
      </c>
      <c r="F38" s="2" t="s">
        <v>151</v>
      </c>
    </row>
    <row r="39" spans="1:6" x14ac:dyDescent="0.25">
      <c r="A39">
        <v>2</v>
      </c>
      <c r="B39" t="s">
        <v>33</v>
      </c>
      <c r="C39" t="s">
        <v>138</v>
      </c>
      <c r="D39" t="s">
        <v>34</v>
      </c>
      <c r="E39" t="s">
        <v>147</v>
      </c>
      <c r="F39" s="2" t="s">
        <v>35</v>
      </c>
    </row>
    <row r="40" spans="1:6" x14ac:dyDescent="0.25">
      <c r="A40">
        <v>0</v>
      </c>
      <c r="B40" t="s">
        <v>127</v>
      </c>
      <c r="C40" t="s">
        <v>138</v>
      </c>
      <c r="D40" t="s">
        <v>128</v>
      </c>
      <c r="E40" t="s">
        <v>129</v>
      </c>
      <c r="F40" s="2" t="s">
        <v>127</v>
      </c>
    </row>
    <row r="41" spans="1:6" x14ac:dyDescent="0.25">
      <c r="A41">
        <v>4</v>
      </c>
      <c r="B41" t="s">
        <v>91</v>
      </c>
      <c r="C41" t="s">
        <v>138</v>
      </c>
      <c r="D41" t="s">
        <v>92</v>
      </c>
      <c r="E41" t="s">
        <v>93</v>
      </c>
      <c r="F41" s="2" t="s">
        <v>94</v>
      </c>
    </row>
    <row r="42" spans="1:6" x14ac:dyDescent="0.25">
      <c r="A42" s="1">
        <v>9</v>
      </c>
      <c r="B42" s="1" t="s">
        <v>191</v>
      </c>
      <c r="C42" s="1" t="s">
        <v>139</v>
      </c>
      <c r="D42" s="1"/>
      <c r="E42" s="1" t="s">
        <v>173</v>
      </c>
      <c r="F42" s="9" t="s">
        <v>188</v>
      </c>
    </row>
    <row r="43" spans="1:6" x14ac:dyDescent="0.25">
      <c r="A43" s="1">
        <v>0</v>
      </c>
      <c r="B43" s="1" t="s">
        <v>192</v>
      </c>
      <c r="C43" s="1" t="s">
        <v>138</v>
      </c>
      <c r="D43" s="1"/>
      <c r="E43" s="1" t="s">
        <v>173</v>
      </c>
      <c r="F43" s="9" t="s">
        <v>190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5C55-2622-48A2-A97A-B32104E1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2020-01-25T03:29:33Z</dcterms:modified>
</cp:coreProperties>
</file>