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Git\HKN-SAE-Project\Board\PowerSenseModule\"/>
    </mc:Choice>
  </mc:AlternateContent>
  <xr:revisionPtr revIDLastSave="0" documentId="13_ncr:40009_{43CB4287-49DB-4BCF-8954-18D6EEF69878}" xr6:coauthVersionLast="43" xr6:coauthVersionMax="43" xr10:uidLastSave="{00000000-0000-0000-0000-000000000000}"/>
  <bookViews>
    <workbookView xWindow="-110" yWindow="-110" windowWidth="19420" windowHeight="11020"/>
  </bookViews>
  <sheets>
    <sheet name="PowerSenseModule" sheetId="1" r:id="rId1"/>
  </sheets>
  <definedNames>
    <definedName name="NUM_UNITS">PowerSenseModule!$B$38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15" i="1"/>
  <c r="I17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  <c r="B36" i="1"/>
  <c r="B39" i="1" l="1"/>
  <c r="B37" i="1"/>
</calcChain>
</file>

<file path=xl/sharedStrings.xml><?xml version="1.0" encoding="utf-8"?>
<sst xmlns="http://schemas.openxmlformats.org/spreadsheetml/2006/main" count="234" uniqueCount="170">
  <si>
    <t>Ref</t>
  </si>
  <si>
    <t>Qnty</t>
  </si>
  <si>
    <t>Value</t>
  </si>
  <si>
    <t>Footprint</t>
  </si>
  <si>
    <t>Description</t>
  </si>
  <si>
    <t xml:space="preserve">C1, </t>
  </si>
  <si>
    <t>4.7pF</t>
  </si>
  <si>
    <t>Capacitor_SMD:C_0603_1608Metric_Pad1.05x0.95mm_HandSolder</t>
  </si>
  <si>
    <t>Unpolarized capacitor</t>
  </si>
  <si>
    <t>470pF</t>
  </si>
  <si>
    <t xml:space="preserve">C3, C10, C13, C21, </t>
  </si>
  <si>
    <t>0.01uF</t>
  </si>
  <si>
    <t xml:space="preserve">C4, C12, C11, C14, C24, C20, C23, </t>
  </si>
  <si>
    <t>0.1uF</t>
  </si>
  <si>
    <t xml:space="preserve">C5, </t>
  </si>
  <si>
    <t>4.7uF</t>
  </si>
  <si>
    <t xml:space="preserve">C6, </t>
  </si>
  <si>
    <t>10uF</t>
  </si>
  <si>
    <t>Capacitor_SMD:C_0805_2012Metric_Pad1.15x1.40mm_HandSolder</t>
  </si>
  <si>
    <t xml:space="preserve">C8, </t>
  </si>
  <si>
    <t>47uF</t>
  </si>
  <si>
    <t xml:space="preserve">C9, </t>
  </si>
  <si>
    <t>150uF</t>
  </si>
  <si>
    <t>Polarized capacitor</t>
  </si>
  <si>
    <t xml:space="preserve">C15, </t>
  </si>
  <si>
    <t>Polarized capacitor, US symbol</t>
  </si>
  <si>
    <t xml:space="preserve">C16, C17, </t>
  </si>
  <si>
    <t xml:space="preserve">C18, </t>
  </si>
  <si>
    <t>820pF</t>
  </si>
  <si>
    <t xml:space="preserve">C19, C22, </t>
  </si>
  <si>
    <t>1uF</t>
  </si>
  <si>
    <t xml:space="preserve">D2, D1, </t>
  </si>
  <si>
    <t>TVS1400</t>
  </si>
  <si>
    <t>Package_SON_Custom:WSON-6-2NET-1EP_2x2mm_P0.65mm_EP1x1.6mm</t>
  </si>
  <si>
    <t>14-V Flat-Clamp Surge Protection Device</t>
  </si>
  <si>
    <t xml:space="preserve">J2, </t>
  </si>
  <si>
    <t xml:space="preserve">J3, </t>
  </si>
  <si>
    <t>Programming Header</t>
  </si>
  <si>
    <t>Connector_PinHeader_2.54mm:PinHeader_1x06_P2.54mm_Vertical</t>
  </si>
  <si>
    <t xml:space="preserve">JP1, </t>
  </si>
  <si>
    <t>Jumper_NO_Small</t>
  </si>
  <si>
    <t>Connector_PinHeader_2.54mm:PinHeader_1x02_P2.54mm_Vertical</t>
  </si>
  <si>
    <t>Jumper, normally open, small symbol</t>
  </si>
  <si>
    <t xml:space="preserve">R2, </t>
  </si>
  <si>
    <t>523k</t>
  </si>
  <si>
    <t>Resistor_SMD:R_0603_1608Metric_Pad1.05x0.95mm_HandSolder</t>
  </si>
  <si>
    <t>Resistor, US symbol</t>
  </si>
  <si>
    <t xml:space="preserve">R3, R1, </t>
  </si>
  <si>
    <t>100k</t>
  </si>
  <si>
    <t xml:space="preserve">R4, R6, R17, R15, </t>
  </si>
  <si>
    <t>10k</t>
  </si>
  <si>
    <t xml:space="preserve">R5, </t>
  </si>
  <si>
    <t xml:space="preserve">R7, </t>
  </si>
  <si>
    <t xml:space="preserve">R8, </t>
  </si>
  <si>
    <t>2m</t>
  </si>
  <si>
    <t>Resistor_SMD:R_Shunt_Vishay_WSK2512_6332Metric_T1.19mm</t>
  </si>
  <si>
    <t>Shunt resistor, US symbol</t>
  </si>
  <si>
    <t xml:space="preserve">R9, R12, </t>
  </si>
  <si>
    <t>499k</t>
  </si>
  <si>
    <t xml:space="preserve">R11, R10, R14, </t>
  </si>
  <si>
    <t>1k</t>
  </si>
  <si>
    <t xml:space="preserve">R13, </t>
  </si>
  <si>
    <t>34.8k</t>
  </si>
  <si>
    <t xml:space="preserve">R16, </t>
  </si>
  <si>
    <t xml:space="preserve">U1, </t>
  </si>
  <si>
    <t>TPS82150</t>
  </si>
  <si>
    <t>Package_LGA:Texas_SIL0008D_MicroSiP-8-1EP_2.8x3mm_P0.65mm_EP1.1x1.9mm</t>
  </si>
  <si>
    <t>17V Input 1A Step-Down Converter MicroSiP Module with Integrated Inductor, Î¼SiL-8</t>
  </si>
  <si>
    <t xml:space="preserve">U2, </t>
  </si>
  <si>
    <t>ZLDO117</t>
  </si>
  <si>
    <t>Package_TO_SOT_SMD:SOT-223</t>
  </si>
  <si>
    <t xml:space="preserve">U3, </t>
  </si>
  <si>
    <t>Package_DFN_QFN:QFN-28-1EP_6x6mm_P0.65mm_EP4.25x4.25mm_ThermalVias</t>
  </si>
  <si>
    <t xml:space="preserve">U4, </t>
  </si>
  <si>
    <t>MCP2542FDxMF</t>
  </si>
  <si>
    <t>Package_DFN_QFN:DFN-8-1EP_3x3mm_P0.65mm_EP1.55x2.4mm</t>
  </si>
  <si>
    <t>CAN-FD Transceiver, Wake-Up on CAN activity, 8Mbps, 5V supply, STBY pin, 3x3 DFN-8</t>
  </si>
  <si>
    <t xml:space="preserve">U5, </t>
  </si>
  <si>
    <t>MCP9700AT-ETT</t>
  </si>
  <si>
    <t>Package_TO_SOT_SMD:SOT-23</t>
  </si>
  <si>
    <t>Low power, analog thermistor temperature sensor, Â±2C accuracy, -40C to +125C, in SOT-23-3</t>
  </si>
  <si>
    <t xml:space="preserve">U6, </t>
  </si>
  <si>
    <t>MCP39F511A</t>
  </si>
  <si>
    <t>Package_DFN_QFN:QFN-28-1EP_5x5mm_P0.5mm_EP3.35x3.35mm</t>
  </si>
  <si>
    <t>Supplier Part Number</t>
  </si>
  <si>
    <t>Manufacture Part Number</t>
  </si>
  <si>
    <t>Unit Price</t>
  </si>
  <si>
    <t>Qnty Price</t>
  </si>
  <si>
    <t>Supplier</t>
  </si>
  <si>
    <t>dsPIC33EP32GP502</t>
  </si>
  <si>
    <t>Digikey</t>
  </si>
  <si>
    <t>Total</t>
  </si>
  <si>
    <t>Link</t>
  </si>
  <si>
    <t>https://www.digikey.com/product-detail/en/samsung-electro-mechanics/CL10C4R7CB8NNNC/1276-1282-1-ND/3889368</t>
  </si>
  <si>
    <t>1276-1282-1-ND</t>
  </si>
  <si>
    <t>CL10C4R7CB8NNNC</t>
  </si>
  <si>
    <t>https://www.digikey.com/product-detail/en/samsung-electro-mechanics/CL10B471KB8WPNC/1276-6635-1-ND/5961494</t>
  </si>
  <si>
    <t>1276-6635-1-ND</t>
  </si>
  <si>
    <t>CL10B471KB8WPNC</t>
  </si>
  <si>
    <t>https://www.digikey.com/product-detail/en/samsung-electro-mechanics/CL10B103KB8WPNC/1276-6841-1-ND/5961700</t>
  </si>
  <si>
    <t>1276-6841-1-ND</t>
  </si>
  <si>
    <t>CL10B103KB8WPNC</t>
  </si>
  <si>
    <t>https://www.digikey.com/product-detail/en/samsung-electro-mechanics/CL10B104KB85PNL/1276-6994-1-ND/7320636</t>
  </si>
  <si>
    <t>1276-6994-1-ND</t>
  </si>
  <si>
    <t>CL10B104KB85PNL</t>
  </si>
  <si>
    <t>C2, C7</t>
  </si>
  <si>
    <t>C0603C302K5JACAUTO</t>
  </si>
  <si>
    <t>https://www.digikey.com/product-detail/en/kemet/C0603C332J5RACAUTO/399-17588-1-ND/8572588</t>
  </si>
  <si>
    <t>399-17588-1-ND</t>
  </si>
  <si>
    <t>3.3nF</t>
  </si>
  <si>
    <t>https://www.digikey.com/product-detail/en/kemet/C0603C821K5RACAUTO/399-17600-1-ND/8572600</t>
  </si>
  <si>
    <t>399-17600-1-ND</t>
  </si>
  <si>
    <t>C0603C821K5RACAUTO</t>
  </si>
  <si>
    <t>https://www.digikey.com/product-detail/en/samsung-electro-mechanics/CL21B475KAFNNNE/1276-2969-1-ND/3891055</t>
  </si>
  <si>
    <t>1276-2969-1-ND</t>
  </si>
  <si>
    <t>CL21B475KAFNNNE</t>
  </si>
  <si>
    <t>https://www.digikey.com/product-detail/en/samsung-electro-mechanics/CL21B105KBFNNNG/1276-6470-1-ND/5958098</t>
  </si>
  <si>
    <t>1276-6470-1-ND</t>
  </si>
  <si>
    <t>CL21B105KBFNNNG</t>
  </si>
  <si>
    <t>https://www.digikey.com/product-detail/en/panasonic-electronic-components/EEE-FPV100UAR/PCE4549CT-ND/1701048</t>
  </si>
  <si>
    <t>PCE4549CT-ND</t>
  </si>
  <si>
    <t>EEE-FPV100UAR</t>
  </si>
  <si>
    <t>https://www.digikey.com/product-detail/en/panasonic-electronic-components/EEE-FP1V470AP/PCE4552CT-ND/1701051</t>
  </si>
  <si>
    <t>PCE4552CT-ND</t>
  </si>
  <si>
    <t>EEE-FP1V470AP</t>
  </si>
  <si>
    <t>https://www.digikey.com/product-detail/en/panasonic-electronic-components/EEE-FT1V101AP/PCE5016CT-ND/2652071</t>
  </si>
  <si>
    <t>PCE5016CT-ND</t>
  </si>
  <si>
    <t>EEE-FT1V101AP</t>
  </si>
  <si>
    <t>https://www.digikey.com/product-detail/en/vishay-sprague/T55B106M016C0100/718-2156-1-ND/6230386</t>
  </si>
  <si>
    <t>718-2156-1-ND</t>
  </si>
  <si>
    <t>T55B106M016C0100</t>
  </si>
  <si>
    <t>elec 4x5.8</t>
  </si>
  <si>
    <t>elec 6.3x5.8</t>
  </si>
  <si>
    <t>elec 6.3x5.9</t>
  </si>
  <si>
    <t>tantalum 3528</t>
  </si>
  <si>
    <t>https://www.digikey.com/product-detail/en/texas-instruments/TVS1400DRVR/296-50511-1-ND/9685650</t>
  </si>
  <si>
    <t>296-50511-1-ND</t>
  </si>
  <si>
    <t>TVS1400DRVR</t>
  </si>
  <si>
    <t>Power/CAN Connector</t>
  </si>
  <si>
    <t>Connector_TE:DT13-6P</t>
  </si>
  <si>
    <t>https://www.digikey.com/products/en?keywords=dt13-6p</t>
  </si>
  <si>
    <t>1734-1025-ND</t>
  </si>
  <si>
    <t>DT13-6P</t>
  </si>
  <si>
    <t>https://www.digikey.com/product-detail/en/texas-instruments/TPS82150SILR/296-50509-1-ND/9685648</t>
  </si>
  <si>
    <t>296-50509-1-ND</t>
  </si>
  <si>
    <t>TPS82150SILR</t>
  </si>
  <si>
    <t>https://www.digikey.com/product-detail/en/diodes-incorporated/ZLDO1117QG33TA/ZLDO1117QG33TADICT-ND/8545998</t>
  </si>
  <si>
    <t>ZLDO1117QG33TADICT-ND</t>
  </si>
  <si>
    <t>ZLDO1117QG33TA</t>
  </si>
  <si>
    <t>https://www.digikey.com/product-detail/en/microchip-technology/DSPIC33EP32GP502-E-MM/DSPIC33EP32GP502-E-MM-ND/3871860</t>
  </si>
  <si>
    <t>DSPIC33EP32GP502-E/MM-ND</t>
  </si>
  <si>
    <t>DSPIC33EP32GP502-E/MM</t>
  </si>
  <si>
    <t>https://www.digikey.com/product-detail/en/microchip-technology/MCP2542FD-E-MF/MCP2542FD-E-MF-ND/9826383</t>
  </si>
  <si>
    <t>MCP2542FD-E/MF-ND</t>
  </si>
  <si>
    <t>MCP2542FD-E/MF</t>
  </si>
  <si>
    <t>16bit MCU</t>
  </si>
  <si>
    <t>https://www.digikey.com/product-detail/en/microchip-technology/MCP9700AT-E-TT/MCP9700AT-E-TTCT-ND/3622388</t>
  </si>
  <si>
    <t>MCP9700AT-E/TTCT-ND</t>
  </si>
  <si>
    <t>MCP9700AT-E/TT</t>
  </si>
  <si>
    <t>https://www.digikey.com/product-detail/en/microchip-technology/MCP39F511AT-E-MQ/MCP39F511AT-E-MQCT-ND/8639369</t>
  </si>
  <si>
    <t>MCP39F511AT-E/MQCT-ND</t>
  </si>
  <si>
    <t>MCP39F511AT-E/MQ</t>
  </si>
  <si>
    <t>Buy Price</t>
  </si>
  <si>
    <t>Extended Price</t>
  </si>
  <si>
    <t># of Components per Unit</t>
  </si>
  <si>
    <t># Units</t>
  </si>
  <si>
    <t>Extended Order Price</t>
  </si>
  <si>
    <t>Price Break</t>
  </si>
  <si>
    <t>Power sensing module</t>
  </si>
  <si>
    <t>LDO linear regular - fixed 3V3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</si>
</sst>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0" borderId="0" xfId="0" applyAlignment="1">
      <alignment horizontal="left"/>
    </xf>
    <xf numFmtId="0" fontId="0" fillId="34" borderId="0" xfId="0" applyFill="1"/>
    <xf numFmtId="0" fontId="0" fillId="35" borderId="0" xfId="0" applyFill="1"/>
    <xf numFmtId="0" fontId="18" fillId="0" borderId="0" xfId="42"/>
    <xf numFmtId="0" fontId="0" fillId="0" borderId="0" xfId="0" applyFont="1"/>
    <xf numFmtId="0" fontId="19" fillId="0" borderId="0" xfId="0" applyFont="1"/>
    <xf numFmtId="0" fontId="0" fillId="36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amsung-electro-mechanics/CL21B105KBFNNNG/1276-6470-1-ND/5958098" TargetMode="External"/><Relationship Id="rId13" Type="http://schemas.openxmlformats.org/officeDocument/2006/relationships/hyperlink" Target="https://www.digikey.com/product-detail/en/texas-instruments/TVS1400DRVR/296-50511-1-ND/9685650" TargetMode="External"/><Relationship Id="rId18" Type="http://schemas.openxmlformats.org/officeDocument/2006/relationships/hyperlink" Target="https://www.digikey.com/product-detail/en/microchip-technology/MCP2542FD-E-MF/MCP2542FD-E-MF-ND/9826383" TargetMode="External"/><Relationship Id="rId3" Type="http://schemas.openxmlformats.org/officeDocument/2006/relationships/hyperlink" Target="https://www.digikey.com/product-detail/en/samsung-electro-mechanics/CL10B103KB8WPNC/1276-6841-1-ND/5961700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www.digikey.com/product-detail/en/samsung-electro-mechanics/CL21B475KAFNNNE/1276-2969-1-ND/3891055" TargetMode="External"/><Relationship Id="rId12" Type="http://schemas.openxmlformats.org/officeDocument/2006/relationships/hyperlink" Target="https://www.digikey.com/product-detail/en/vishay-sprague/T55B106M016C0100/718-2156-1-ND/6230386" TargetMode="External"/><Relationship Id="rId17" Type="http://schemas.openxmlformats.org/officeDocument/2006/relationships/hyperlink" Target="https://www.digikey.com/product-detail/en/microchip-technology/DSPIC33EP32GP502-E-MM/DSPIC33EP32GP502-E-MM-ND/3871860" TargetMode="External"/><Relationship Id="rId2" Type="http://schemas.openxmlformats.org/officeDocument/2006/relationships/hyperlink" Target="https://www.digikey.com/product-detail/en/samsung-electro-mechanics/CL10B471KB8WPNC/1276-6635-1-ND/5961494" TargetMode="External"/><Relationship Id="rId16" Type="http://schemas.openxmlformats.org/officeDocument/2006/relationships/hyperlink" Target="https://www.digikey.com/product-detail/en/diodes-incorporated/ZLDO1117QG33TA/ZLDO1117QG33TADICT-ND/8545998" TargetMode="External"/><Relationship Id="rId20" Type="http://schemas.openxmlformats.org/officeDocument/2006/relationships/hyperlink" Target="https://www.digikey.com/product-detail/en/microchip-technology/MCP39F511AT-E-MQ/MCP39F511AT-E-MQCT-ND/8639369" TargetMode="External"/><Relationship Id="rId1" Type="http://schemas.openxmlformats.org/officeDocument/2006/relationships/hyperlink" Target="https://www.digikey.com/product-detail/en/samsung-electro-mechanics/CL10C4R7CB8NNNC/1276-1282-1-ND/3889368" TargetMode="External"/><Relationship Id="rId6" Type="http://schemas.openxmlformats.org/officeDocument/2006/relationships/hyperlink" Target="https://www.digikey.com/product-detail/en/kemet/C0603C821K5RACAUTO/399-17600-1-ND/8572600" TargetMode="External"/><Relationship Id="rId11" Type="http://schemas.openxmlformats.org/officeDocument/2006/relationships/hyperlink" Target="https://www.digikey.com/product-detail/en/panasonic-electronic-components/EEE-FT1V101AP/PCE5016CT-ND/2652071" TargetMode="External"/><Relationship Id="rId5" Type="http://schemas.openxmlformats.org/officeDocument/2006/relationships/hyperlink" Target="https://www.digikey.com/product-detail/en/kemet/C0603C332J5RACAUTO/399-17588-1-ND/8572588" TargetMode="External"/><Relationship Id="rId15" Type="http://schemas.openxmlformats.org/officeDocument/2006/relationships/hyperlink" Target="https://www.digikey.com/product-detail/en/texas-instruments/TPS82150SILR/296-50509-1-ND/9685648" TargetMode="External"/><Relationship Id="rId10" Type="http://schemas.openxmlformats.org/officeDocument/2006/relationships/hyperlink" Target="https://www.digikey.com/product-detail/en/panasonic-electronic-components/EEE-FP1V470AP/PCE4552CT-ND/1701051" TargetMode="External"/><Relationship Id="rId19" Type="http://schemas.openxmlformats.org/officeDocument/2006/relationships/hyperlink" Target="https://www.digikey.com/product-detail/en/microchip-technology/MCP9700AT-E-TT/MCP9700AT-E-TTCT-ND/3622388" TargetMode="External"/><Relationship Id="rId4" Type="http://schemas.openxmlformats.org/officeDocument/2006/relationships/hyperlink" Target="https://www.digikey.com/product-detail/en/samsung-electro-mechanics/CL10B104KB85PNL/1276-6994-1-ND/7320636" TargetMode="External"/><Relationship Id="rId9" Type="http://schemas.openxmlformats.org/officeDocument/2006/relationships/hyperlink" Target="https://www.digikey.com/product-detail/en/panasonic-electronic-components/EEE-FPV100UAR/PCE4549CT-ND/1701048" TargetMode="External"/><Relationship Id="rId14" Type="http://schemas.openxmlformats.org/officeDocument/2006/relationships/hyperlink" Target="https://www.digikey.com/products/en?keywords=dt13-6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F1" zoomScale="70" zoomScaleNormal="70" workbookViewId="0">
      <selection activeCell="L2" sqref="L2"/>
    </sheetView>
  </sheetViews>
  <sheetFormatPr defaultRowHeight="14.5" x14ac:dyDescent="0.35"/>
  <cols>
    <col min="1" max="1" width="28.1796875" bestFit="1" customWidth="1"/>
    <col min="2" max="2" width="9.1796875" customWidth="1"/>
    <col min="3" max="3" width="22.36328125" bestFit="1" customWidth="1"/>
    <col min="4" max="4" width="22.36328125" customWidth="1"/>
    <col min="5" max="5" width="22.36328125" bestFit="1" customWidth="1"/>
    <col min="6" max="6" width="24.54296875" bestFit="1" customWidth="1"/>
    <col min="7" max="12" width="24.54296875" customWidth="1"/>
    <col min="13" max="13" width="72.08984375" bestFit="1" customWidth="1"/>
    <col min="14" max="14" width="86.5429687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88</v>
      </c>
      <c r="E1" s="1" t="s">
        <v>84</v>
      </c>
      <c r="F1" s="1" t="s">
        <v>85</v>
      </c>
      <c r="G1" s="1" t="s">
        <v>86</v>
      </c>
      <c r="H1" s="1" t="s">
        <v>167</v>
      </c>
      <c r="I1" s="1" t="s">
        <v>87</v>
      </c>
      <c r="J1" s="1" t="s">
        <v>163</v>
      </c>
      <c r="K1" s="1" t="s">
        <v>166</v>
      </c>
      <c r="L1" s="1" t="s">
        <v>92</v>
      </c>
      <c r="M1" s="1" t="s">
        <v>3</v>
      </c>
      <c r="N1" s="1" t="s">
        <v>4</v>
      </c>
    </row>
    <row r="2" spans="1:14" x14ac:dyDescent="0.35">
      <c r="A2" t="s">
        <v>5</v>
      </c>
      <c r="B2">
        <v>1</v>
      </c>
      <c r="C2" s="2" t="s">
        <v>6</v>
      </c>
      <c r="D2" s="2" t="s">
        <v>90</v>
      </c>
      <c r="E2" s="6" t="s">
        <v>94</v>
      </c>
      <c r="F2" s="6" t="s">
        <v>95</v>
      </c>
      <c r="G2" s="6">
        <v>2.5700000000000001E-2</v>
      </c>
      <c r="H2" s="6">
        <v>100</v>
      </c>
      <c r="I2" s="6">
        <f>G2*B2</f>
        <v>2.5700000000000001E-2</v>
      </c>
      <c r="J2" s="6">
        <f>H2*G2</f>
        <v>2.5700000000000003</v>
      </c>
      <c r="K2" s="6">
        <f>IF(J2=0,0,IF(NUM_UNITS&gt;H2,_xlfn.CEILING.MATH(NUM_UNITS/H2)*J2,J2))</f>
        <v>2.5700000000000003</v>
      </c>
      <c r="L2" s="5" t="s">
        <v>93</v>
      </c>
      <c r="M2" t="s">
        <v>7</v>
      </c>
      <c r="N2" t="s">
        <v>8</v>
      </c>
    </row>
    <row r="3" spans="1:14" x14ac:dyDescent="0.35">
      <c r="A3" t="s">
        <v>105</v>
      </c>
      <c r="B3">
        <v>2</v>
      </c>
      <c r="C3" s="2" t="s">
        <v>9</v>
      </c>
      <c r="D3" s="2" t="s">
        <v>90</v>
      </c>
      <c r="E3" s="6" t="s">
        <v>97</v>
      </c>
      <c r="F3" s="6" t="s">
        <v>98</v>
      </c>
      <c r="G3" s="6">
        <v>1.8599999999999998E-2</v>
      </c>
      <c r="H3" s="6">
        <v>100</v>
      </c>
      <c r="I3" s="6">
        <f>G3*B3</f>
        <v>3.7199999999999997E-2</v>
      </c>
      <c r="J3" s="6">
        <f t="shared" ref="J3:J33" si="0">H3*G3</f>
        <v>1.8599999999999999</v>
      </c>
      <c r="K3" s="6">
        <f>IF(J3=0,0,IF(NUM_UNITS&gt;H3,_xlfn.CEILING.MATH(NUM_UNITS/H3)*J3,J3))</f>
        <v>1.8599999999999999</v>
      </c>
      <c r="L3" s="5" t="s">
        <v>96</v>
      </c>
      <c r="M3" t="s">
        <v>7</v>
      </c>
      <c r="N3" t="s">
        <v>8</v>
      </c>
    </row>
    <row r="4" spans="1:14" x14ac:dyDescent="0.35">
      <c r="A4" t="s">
        <v>10</v>
      </c>
      <c r="B4">
        <v>4</v>
      </c>
      <c r="C4" s="2" t="s">
        <v>11</v>
      </c>
      <c r="D4" s="2" t="s">
        <v>90</v>
      </c>
      <c r="E4" s="7" t="s">
        <v>100</v>
      </c>
      <c r="F4" s="7" t="s">
        <v>101</v>
      </c>
      <c r="G4" s="6">
        <v>2.8199999999999999E-2</v>
      </c>
      <c r="H4" s="6">
        <v>100</v>
      </c>
      <c r="I4" s="6">
        <f>G4*B4</f>
        <v>0.1128</v>
      </c>
      <c r="J4" s="6">
        <f t="shared" si="0"/>
        <v>2.82</v>
      </c>
      <c r="K4" s="6">
        <f>IF(J4=0,0,IF(NUM_UNITS&gt;H4,_xlfn.CEILING.MATH(NUM_UNITS/H4)*J4,J4))</f>
        <v>2.82</v>
      </c>
      <c r="L4" s="5" t="s">
        <v>99</v>
      </c>
      <c r="M4" t="s">
        <v>7</v>
      </c>
      <c r="N4" t="s">
        <v>8</v>
      </c>
    </row>
    <row r="5" spans="1:14" x14ac:dyDescent="0.35">
      <c r="A5" t="s">
        <v>12</v>
      </c>
      <c r="B5">
        <v>7</v>
      </c>
      <c r="C5" s="2" t="s">
        <v>13</v>
      </c>
      <c r="D5" s="2" t="s">
        <v>90</v>
      </c>
      <c r="E5" s="7" t="s">
        <v>103</v>
      </c>
      <c r="F5" s="7" t="s">
        <v>104</v>
      </c>
      <c r="G5" s="6">
        <v>4.3700000000000003E-2</v>
      </c>
      <c r="H5" s="6">
        <v>100</v>
      </c>
      <c r="I5" s="6">
        <f>G5*B5</f>
        <v>0.30590000000000001</v>
      </c>
      <c r="J5" s="6">
        <f t="shared" si="0"/>
        <v>4.37</v>
      </c>
      <c r="K5" s="6">
        <f>IF(J5=0,0,IF(NUM_UNITS&gt;H5,_xlfn.CEILING.MATH(NUM_UNITS/H5)*J5,J5))</f>
        <v>4.37</v>
      </c>
      <c r="L5" s="5" t="s">
        <v>102</v>
      </c>
      <c r="M5" t="s">
        <v>7</v>
      </c>
      <c r="N5" t="s">
        <v>8</v>
      </c>
    </row>
    <row r="6" spans="1:14" x14ac:dyDescent="0.35">
      <c r="A6" t="s">
        <v>14</v>
      </c>
      <c r="B6">
        <v>1</v>
      </c>
      <c r="C6" s="2" t="s">
        <v>15</v>
      </c>
      <c r="D6" s="2" t="s">
        <v>90</v>
      </c>
      <c r="E6" s="7" t="s">
        <v>114</v>
      </c>
      <c r="F6" s="7" t="s">
        <v>115</v>
      </c>
      <c r="G6" s="6">
        <v>0.30499999999999999</v>
      </c>
      <c r="H6" s="6">
        <v>10</v>
      </c>
      <c r="I6" s="6">
        <f>G6*B6</f>
        <v>0.30499999999999999</v>
      </c>
      <c r="J6" s="6">
        <f t="shared" si="0"/>
        <v>3.05</v>
      </c>
      <c r="K6" s="6">
        <f>IF(J6=0,0,IF(NUM_UNITS&gt;H6,_xlfn.CEILING.MATH(NUM_UNITS/H6)*J6,J6))</f>
        <v>3.05</v>
      </c>
      <c r="L6" s="5" t="s">
        <v>113</v>
      </c>
      <c r="M6" t="s">
        <v>18</v>
      </c>
      <c r="N6" t="s">
        <v>8</v>
      </c>
    </row>
    <row r="7" spans="1:14" x14ac:dyDescent="0.35">
      <c r="A7" t="s">
        <v>16</v>
      </c>
      <c r="B7">
        <v>1</v>
      </c>
      <c r="C7" s="2" t="s">
        <v>17</v>
      </c>
      <c r="D7" s="2" t="s">
        <v>90</v>
      </c>
      <c r="E7" s="6" t="s">
        <v>120</v>
      </c>
      <c r="F7" s="6" t="s">
        <v>121</v>
      </c>
      <c r="G7" s="6">
        <v>0.28999999999999998</v>
      </c>
      <c r="H7" s="6">
        <v>10</v>
      </c>
      <c r="I7" s="6">
        <f>G7*B7</f>
        <v>0.28999999999999998</v>
      </c>
      <c r="J7" s="6">
        <f t="shared" si="0"/>
        <v>2.9</v>
      </c>
      <c r="K7" s="6">
        <f>IF(J7=0,0,IF(NUM_UNITS&gt;H7,_xlfn.CEILING.MATH(NUM_UNITS/H7)*J7,J7))</f>
        <v>2.9</v>
      </c>
      <c r="L7" s="5" t="s">
        <v>119</v>
      </c>
      <c r="M7" s="6" t="s">
        <v>131</v>
      </c>
      <c r="N7" t="s">
        <v>8</v>
      </c>
    </row>
    <row r="8" spans="1:14" x14ac:dyDescent="0.35">
      <c r="A8" t="s">
        <v>19</v>
      </c>
      <c r="B8">
        <v>1</v>
      </c>
      <c r="C8" s="2" t="s">
        <v>20</v>
      </c>
      <c r="D8" s="2" t="s">
        <v>90</v>
      </c>
      <c r="E8" s="6" t="s">
        <v>123</v>
      </c>
      <c r="F8" s="6" t="s">
        <v>124</v>
      </c>
      <c r="G8" s="6">
        <v>0.36</v>
      </c>
      <c r="H8" s="6">
        <v>10</v>
      </c>
      <c r="I8" s="6">
        <f>G8*B8</f>
        <v>0.36</v>
      </c>
      <c r="J8" s="6">
        <f t="shared" si="0"/>
        <v>3.5999999999999996</v>
      </c>
      <c r="K8" s="6">
        <f>IF(J8=0,0,IF(NUM_UNITS&gt;H8,_xlfn.CEILING.MATH(NUM_UNITS/H8)*J8,J8))</f>
        <v>3.5999999999999996</v>
      </c>
      <c r="L8" s="5" t="s">
        <v>122</v>
      </c>
      <c r="M8" s="6" t="s">
        <v>132</v>
      </c>
      <c r="N8" t="s">
        <v>8</v>
      </c>
    </row>
    <row r="9" spans="1:14" x14ac:dyDescent="0.35">
      <c r="A9" t="s">
        <v>21</v>
      </c>
      <c r="B9">
        <v>1</v>
      </c>
      <c r="C9" s="2" t="s">
        <v>22</v>
      </c>
      <c r="D9" s="2" t="s">
        <v>90</v>
      </c>
      <c r="E9" s="6" t="s">
        <v>126</v>
      </c>
      <c r="F9" s="6" t="s">
        <v>127</v>
      </c>
      <c r="G9" s="6">
        <v>0.41699999999999998</v>
      </c>
      <c r="H9" s="6">
        <v>10</v>
      </c>
      <c r="I9" s="6">
        <f>G9*B9</f>
        <v>0.41699999999999998</v>
      </c>
      <c r="J9" s="6">
        <f t="shared" si="0"/>
        <v>4.17</v>
      </c>
      <c r="K9" s="6">
        <f>IF(J9=0,0,IF(NUM_UNITS&gt;H9,_xlfn.CEILING.MATH(NUM_UNITS/H9)*J9,J9))</f>
        <v>4.17</v>
      </c>
      <c r="L9" s="5" t="s">
        <v>125</v>
      </c>
      <c r="M9" s="6" t="s">
        <v>133</v>
      </c>
      <c r="N9" t="s">
        <v>23</v>
      </c>
    </row>
    <row r="10" spans="1:14" x14ac:dyDescent="0.35">
      <c r="A10" t="s">
        <v>24</v>
      </c>
      <c r="B10">
        <v>1</v>
      </c>
      <c r="C10" s="2" t="s">
        <v>17</v>
      </c>
      <c r="D10" s="2" t="s">
        <v>90</v>
      </c>
      <c r="E10" s="6" t="s">
        <v>129</v>
      </c>
      <c r="F10" s="6" t="s">
        <v>130</v>
      </c>
      <c r="G10" s="6">
        <v>1.0900000000000001</v>
      </c>
      <c r="H10" s="6">
        <v>1</v>
      </c>
      <c r="I10" s="6">
        <f>G10*B10</f>
        <v>1.0900000000000001</v>
      </c>
      <c r="J10" s="6">
        <f t="shared" si="0"/>
        <v>1.0900000000000001</v>
      </c>
      <c r="K10" s="6">
        <f>IF(J10=0,0,IF(NUM_UNITS&gt;H10,_xlfn.CEILING.MATH(NUM_UNITS/H10)*J10,J10))</f>
        <v>10.9</v>
      </c>
      <c r="L10" s="5" t="s">
        <v>128</v>
      </c>
      <c r="M10" s="6" t="s">
        <v>134</v>
      </c>
      <c r="N10" t="s">
        <v>25</v>
      </c>
    </row>
    <row r="11" spans="1:14" x14ac:dyDescent="0.35">
      <c r="A11" t="s">
        <v>26</v>
      </c>
      <c r="B11">
        <v>2</v>
      </c>
      <c r="C11" s="2" t="s">
        <v>109</v>
      </c>
      <c r="D11" s="2" t="s">
        <v>90</v>
      </c>
      <c r="E11" s="7" t="s">
        <v>108</v>
      </c>
      <c r="F11" s="7" t="s">
        <v>106</v>
      </c>
      <c r="G11" s="6">
        <v>3.6499999999999998E-2</v>
      </c>
      <c r="H11" s="6">
        <v>100</v>
      </c>
      <c r="I11" s="6">
        <f>G11*B11</f>
        <v>7.2999999999999995E-2</v>
      </c>
      <c r="J11" s="6">
        <f t="shared" si="0"/>
        <v>3.65</v>
      </c>
      <c r="K11" s="6">
        <f>IF(J11=0,0,IF(NUM_UNITS&gt;H11,_xlfn.CEILING.MATH(NUM_UNITS/H11)*J11,J11))</f>
        <v>3.65</v>
      </c>
      <c r="L11" s="5" t="s">
        <v>107</v>
      </c>
      <c r="M11" t="s">
        <v>7</v>
      </c>
      <c r="N11" t="s">
        <v>8</v>
      </c>
    </row>
    <row r="12" spans="1:14" x14ac:dyDescent="0.35">
      <c r="A12" t="s">
        <v>27</v>
      </c>
      <c r="B12">
        <v>1</v>
      </c>
      <c r="C12" s="2" t="s">
        <v>28</v>
      </c>
      <c r="D12" s="2" t="s">
        <v>90</v>
      </c>
      <c r="E12" s="7" t="s">
        <v>111</v>
      </c>
      <c r="F12" s="7" t="s">
        <v>112</v>
      </c>
      <c r="G12" s="6">
        <v>5.0599999999999999E-2</v>
      </c>
      <c r="H12" s="6">
        <v>100</v>
      </c>
      <c r="I12" s="6">
        <f>G12*B12</f>
        <v>5.0599999999999999E-2</v>
      </c>
      <c r="J12" s="6">
        <f t="shared" si="0"/>
        <v>5.0599999999999996</v>
      </c>
      <c r="K12" s="6">
        <f>IF(J12=0,0,IF(NUM_UNITS&gt;H12,_xlfn.CEILING.MATH(NUM_UNITS/H12)*J12,J12))</f>
        <v>5.0599999999999996</v>
      </c>
      <c r="L12" s="5" t="s">
        <v>110</v>
      </c>
      <c r="M12" t="s">
        <v>7</v>
      </c>
      <c r="N12" t="s">
        <v>8</v>
      </c>
    </row>
    <row r="13" spans="1:14" x14ac:dyDescent="0.35">
      <c r="A13" t="s">
        <v>29</v>
      </c>
      <c r="B13">
        <v>2</v>
      </c>
      <c r="C13" s="2" t="s">
        <v>30</v>
      </c>
      <c r="D13" s="2" t="s">
        <v>90</v>
      </c>
      <c r="E13" s="7" t="s">
        <v>117</v>
      </c>
      <c r="F13" s="6" t="s">
        <v>118</v>
      </c>
      <c r="G13" s="6">
        <v>4.7699999999999999E-2</v>
      </c>
      <c r="H13" s="6">
        <v>100</v>
      </c>
      <c r="I13" s="6">
        <f>G13*B13</f>
        <v>9.5399999999999999E-2</v>
      </c>
      <c r="J13" s="6">
        <f t="shared" si="0"/>
        <v>4.7699999999999996</v>
      </c>
      <c r="K13" s="6">
        <f>IF(J13=0,0,IF(NUM_UNITS&gt;H13,_xlfn.CEILING.MATH(NUM_UNITS/H13)*J13,J13))</f>
        <v>4.7699999999999996</v>
      </c>
      <c r="L13" s="5" t="s">
        <v>116</v>
      </c>
      <c r="M13" t="s">
        <v>18</v>
      </c>
      <c r="N13" t="s">
        <v>8</v>
      </c>
    </row>
    <row r="14" spans="1:14" x14ac:dyDescent="0.35">
      <c r="A14" t="s">
        <v>31</v>
      </c>
      <c r="B14">
        <v>2</v>
      </c>
      <c r="C14" s="2" t="s">
        <v>32</v>
      </c>
      <c r="D14" s="2" t="s">
        <v>90</v>
      </c>
      <c r="E14" t="s">
        <v>136</v>
      </c>
      <c r="F14" t="s">
        <v>137</v>
      </c>
      <c r="G14" s="6">
        <v>0.54500000000000004</v>
      </c>
      <c r="H14" s="6">
        <v>10</v>
      </c>
      <c r="I14">
        <f>G14*B14</f>
        <v>1.0900000000000001</v>
      </c>
      <c r="J14" s="6">
        <f t="shared" si="0"/>
        <v>5.45</v>
      </c>
      <c r="K14" s="6">
        <f>IF(J14=0,0,IF(NUM_UNITS&gt;H14,_xlfn.CEILING.MATH(NUM_UNITS/H14)*J14,J14))</f>
        <v>5.45</v>
      </c>
      <c r="L14" s="5" t="s">
        <v>135</v>
      </c>
      <c r="M14" t="s">
        <v>33</v>
      </c>
      <c r="N14" t="s">
        <v>34</v>
      </c>
    </row>
    <row r="15" spans="1:14" x14ac:dyDescent="0.35">
      <c r="A15" t="s">
        <v>35</v>
      </c>
      <c r="B15">
        <v>1</v>
      </c>
      <c r="C15" s="2" t="s">
        <v>138</v>
      </c>
      <c r="D15" s="2" t="s">
        <v>90</v>
      </c>
      <c r="E15" t="s">
        <v>141</v>
      </c>
      <c r="F15" t="s">
        <v>142</v>
      </c>
      <c r="G15" s="6">
        <v>9.18</v>
      </c>
      <c r="H15" s="6">
        <v>1</v>
      </c>
      <c r="I15">
        <f>G15*B15</f>
        <v>9.18</v>
      </c>
      <c r="J15" s="6">
        <f t="shared" si="0"/>
        <v>9.18</v>
      </c>
      <c r="K15" s="6">
        <f>IF(J15=0,0,IF(NUM_UNITS&gt;H15,_xlfn.CEILING.MATH(NUM_UNITS/H15)*J15,J15))</f>
        <v>91.8</v>
      </c>
      <c r="L15" s="5" t="s">
        <v>140</v>
      </c>
      <c r="M15" t="s">
        <v>139</v>
      </c>
    </row>
    <row r="16" spans="1:14" x14ac:dyDescent="0.35">
      <c r="A16" t="s">
        <v>36</v>
      </c>
      <c r="B16">
        <v>1</v>
      </c>
      <c r="C16" s="2" t="s">
        <v>37</v>
      </c>
      <c r="D16" s="2" t="s">
        <v>90</v>
      </c>
      <c r="I16">
        <f>G16*B16</f>
        <v>0</v>
      </c>
      <c r="J16" s="6">
        <f t="shared" si="0"/>
        <v>0</v>
      </c>
      <c r="K16" s="6">
        <f>IF(J16=0,0,IF(NUM_UNITS&gt;H16,_xlfn.CEILING.MATH(NUM_UNITS/H16)*J16,J16))</f>
        <v>0</v>
      </c>
      <c r="M16" t="s">
        <v>38</v>
      </c>
    </row>
    <row r="17" spans="1:14" x14ac:dyDescent="0.35">
      <c r="A17" t="s">
        <v>39</v>
      </c>
      <c r="B17">
        <v>1</v>
      </c>
      <c r="C17" s="2" t="s">
        <v>40</v>
      </c>
      <c r="D17" s="2" t="s">
        <v>90</v>
      </c>
      <c r="I17">
        <f>G17*B17</f>
        <v>0</v>
      </c>
      <c r="J17" s="6">
        <f t="shared" si="0"/>
        <v>0</v>
      </c>
      <c r="K17" s="6">
        <f>IF(J17=0,0,IF(NUM_UNITS&gt;H17,_xlfn.CEILING.MATH(NUM_UNITS/H17)*J17,J17))</f>
        <v>0</v>
      </c>
      <c r="M17" t="s">
        <v>41</v>
      </c>
      <c r="N17" t="s">
        <v>42</v>
      </c>
    </row>
    <row r="18" spans="1:14" x14ac:dyDescent="0.35">
      <c r="A18" t="s">
        <v>43</v>
      </c>
      <c r="B18">
        <v>1</v>
      </c>
      <c r="C18" s="2" t="s">
        <v>44</v>
      </c>
      <c r="D18" s="2" t="s">
        <v>90</v>
      </c>
      <c r="I18">
        <f>G18*B18</f>
        <v>0</v>
      </c>
      <c r="J18" s="6">
        <f t="shared" si="0"/>
        <v>0</v>
      </c>
      <c r="K18" s="6">
        <f>IF(J18=0,0,IF(NUM_UNITS&gt;H18,_xlfn.CEILING.MATH(NUM_UNITS/H18)*J18,J18))</f>
        <v>0</v>
      </c>
      <c r="M18" t="s">
        <v>45</v>
      </c>
      <c r="N18" t="s">
        <v>46</v>
      </c>
    </row>
    <row r="19" spans="1:14" x14ac:dyDescent="0.35">
      <c r="A19" t="s">
        <v>47</v>
      </c>
      <c r="B19">
        <v>2</v>
      </c>
      <c r="C19" s="2" t="s">
        <v>48</v>
      </c>
      <c r="D19" s="2" t="s">
        <v>90</v>
      </c>
      <c r="I19">
        <f>G19*B19</f>
        <v>0</v>
      </c>
      <c r="J19" s="6">
        <f t="shared" si="0"/>
        <v>0</v>
      </c>
      <c r="K19" s="6">
        <f>IF(J19=0,0,IF(NUM_UNITS&gt;H19,_xlfn.CEILING.MATH(NUM_UNITS/H19)*J19,J19))</f>
        <v>0</v>
      </c>
      <c r="M19" t="s">
        <v>45</v>
      </c>
      <c r="N19" t="s">
        <v>46</v>
      </c>
    </row>
    <row r="20" spans="1:14" x14ac:dyDescent="0.35">
      <c r="A20" t="s">
        <v>49</v>
      </c>
      <c r="B20">
        <v>4</v>
      </c>
      <c r="C20" s="2" t="s">
        <v>50</v>
      </c>
      <c r="D20" s="2" t="s">
        <v>90</v>
      </c>
      <c r="I20">
        <f>G20*B20</f>
        <v>0</v>
      </c>
      <c r="J20" s="6">
        <f t="shared" si="0"/>
        <v>0</v>
      </c>
      <c r="K20" s="6">
        <f>IF(J20=0,0,IF(NUM_UNITS&gt;H20,_xlfn.CEILING.MATH(NUM_UNITS/H20)*J20,J20))</f>
        <v>0</v>
      </c>
      <c r="M20" t="s">
        <v>45</v>
      </c>
      <c r="N20" t="s">
        <v>46</v>
      </c>
    </row>
    <row r="21" spans="1:14" x14ac:dyDescent="0.35">
      <c r="A21" t="s">
        <v>51</v>
      </c>
      <c r="B21">
        <v>1</v>
      </c>
      <c r="C21" s="2">
        <v>470</v>
      </c>
      <c r="D21" s="2" t="s">
        <v>90</v>
      </c>
      <c r="I21">
        <f>G21*B21</f>
        <v>0</v>
      </c>
      <c r="J21" s="6">
        <f t="shared" si="0"/>
        <v>0</v>
      </c>
      <c r="K21" s="6">
        <f>IF(J21=0,0,IF(NUM_UNITS&gt;H21,_xlfn.CEILING.MATH(NUM_UNITS/H21)*J21,J21))</f>
        <v>0</v>
      </c>
      <c r="M21" t="s">
        <v>45</v>
      </c>
      <c r="N21" t="s">
        <v>46</v>
      </c>
    </row>
    <row r="22" spans="1:14" x14ac:dyDescent="0.35">
      <c r="A22" t="s">
        <v>52</v>
      </c>
      <c r="B22">
        <v>1</v>
      </c>
      <c r="C22" s="2">
        <v>120</v>
      </c>
      <c r="D22" s="2" t="s">
        <v>90</v>
      </c>
      <c r="I22">
        <f>G22*B22</f>
        <v>0</v>
      </c>
      <c r="J22" s="6">
        <f t="shared" si="0"/>
        <v>0</v>
      </c>
      <c r="K22" s="6">
        <f>IF(J22=0,0,IF(NUM_UNITS&gt;H22,_xlfn.CEILING.MATH(NUM_UNITS/H22)*J22,J22))</f>
        <v>0</v>
      </c>
      <c r="M22" t="s">
        <v>45</v>
      </c>
      <c r="N22" t="s">
        <v>46</v>
      </c>
    </row>
    <row r="23" spans="1:14" x14ac:dyDescent="0.35">
      <c r="A23" t="s">
        <v>53</v>
      </c>
      <c r="B23">
        <v>1</v>
      </c>
      <c r="C23" s="2" t="s">
        <v>54</v>
      </c>
      <c r="D23" s="2" t="s">
        <v>90</v>
      </c>
      <c r="I23">
        <f>G23*B23</f>
        <v>0</v>
      </c>
      <c r="J23" s="6">
        <f t="shared" si="0"/>
        <v>0</v>
      </c>
      <c r="K23" s="6">
        <f>IF(J23=0,0,IF(NUM_UNITS&gt;H23,_xlfn.CEILING.MATH(NUM_UNITS/H23)*J23,J23))</f>
        <v>0</v>
      </c>
      <c r="M23" t="s">
        <v>55</v>
      </c>
      <c r="N23" t="s">
        <v>56</v>
      </c>
    </row>
    <row r="24" spans="1:14" x14ac:dyDescent="0.35">
      <c r="A24" t="s">
        <v>57</v>
      </c>
      <c r="B24">
        <v>2</v>
      </c>
      <c r="C24" s="2" t="s">
        <v>58</v>
      </c>
      <c r="D24" s="2" t="s">
        <v>90</v>
      </c>
      <c r="I24">
        <f>G24*B24</f>
        <v>0</v>
      </c>
      <c r="J24" s="6">
        <f t="shared" si="0"/>
        <v>0</v>
      </c>
      <c r="K24" s="6">
        <f>IF(J24=0,0,IF(NUM_UNITS&gt;H24,_xlfn.CEILING.MATH(NUM_UNITS/H24)*J24,J24))</f>
        <v>0</v>
      </c>
      <c r="M24" t="s">
        <v>45</v>
      </c>
      <c r="N24" t="s">
        <v>46</v>
      </c>
    </row>
    <row r="25" spans="1:14" x14ac:dyDescent="0.35">
      <c r="A25" t="s">
        <v>59</v>
      </c>
      <c r="B25">
        <v>3</v>
      </c>
      <c r="C25" s="2" t="s">
        <v>60</v>
      </c>
      <c r="D25" s="2" t="s">
        <v>90</v>
      </c>
      <c r="I25">
        <f>G25*B25</f>
        <v>0</v>
      </c>
      <c r="J25" s="6">
        <f t="shared" si="0"/>
        <v>0</v>
      </c>
      <c r="K25" s="6">
        <f>IF(J25=0,0,IF(NUM_UNITS&gt;H25,_xlfn.CEILING.MATH(NUM_UNITS/H25)*J25,J25))</f>
        <v>0</v>
      </c>
      <c r="M25" t="s">
        <v>45</v>
      </c>
      <c r="N25" t="s">
        <v>46</v>
      </c>
    </row>
    <row r="26" spans="1:14" x14ac:dyDescent="0.35">
      <c r="A26" t="s">
        <v>61</v>
      </c>
      <c r="B26">
        <v>1</v>
      </c>
      <c r="C26" s="2" t="s">
        <v>62</v>
      </c>
      <c r="D26" s="2" t="s">
        <v>90</v>
      </c>
      <c r="I26">
        <f>G26*B26</f>
        <v>0</v>
      </c>
      <c r="J26" s="6">
        <f t="shared" si="0"/>
        <v>0</v>
      </c>
      <c r="K26" s="6">
        <f>IF(J26=0,0,IF(NUM_UNITS&gt;H26,_xlfn.CEILING.MATH(NUM_UNITS/H26)*J26,J26))</f>
        <v>0</v>
      </c>
      <c r="M26" t="s">
        <v>45</v>
      </c>
      <c r="N26" t="s">
        <v>46</v>
      </c>
    </row>
    <row r="27" spans="1:14" x14ac:dyDescent="0.35">
      <c r="A27" t="s">
        <v>63</v>
      </c>
      <c r="B27">
        <v>1</v>
      </c>
      <c r="C27" s="2">
        <v>10</v>
      </c>
      <c r="D27" s="2" t="s">
        <v>90</v>
      </c>
      <c r="I27">
        <f>G27*B27</f>
        <v>0</v>
      </c>
      <c r="J27" s="6">
        <f t="shared" si="0"/>
        <v>0</v>
      </c>
      <c r="K27" s="6">
        <f>IF(J27=0,0,IF(NUM_UNITS&gt;H27,_xlfn.CEILING.MATH(NUM_UNITS/H27)*J27,J27))</f>
        <v>0</v>
      </c>
      <c r="M27" t="s">
        <v>45</v>
      </c>
      <c r="N27" t="s">
        <v>46</v>
      </c>
    </row>
    <row r="28" spans="1:14" x14ac:dyDescent="0.35">
      <c r="A28" t="s">
        <v>64</v>
      </c>
      <c r="B28">
        <v>1</v>
      </c>
      <c r="C28" s="2" t="s">
        <v>65</v>
      </c>
      <c r="D28" s="2" t="s">
        <v>90</v>
      </c>
      <c r="E28" t="s">
        <v>144</v>
      </c>
      <c r="F28" t="s">
        <v>145</v>
      </c>
      <c r="G28">
        <v>3.12</v>
      </c>
      <c r="H28">
        <v>1</v>
      </c>
      <c r="I28">
        <f>G28*B28</f>
        <v>3.12</v>
      </c>
      <c r="J28" s="6">
        <f t="shared" si="0"/>
        <v>3.12</v>
      </c>
      <c r="K28" s="6">
        <f>IF(J28=0,0,IF(NUM_UNITS&gt;H28,_xlfn.CEILING.MATH(NUM_UNITS/H28)*J28,J28))</f>
        <v>31.200000000000003</v>
      </c>
      <c r="L28" s="5" t="s">
        <v>143</v>
      </c>
      <c r="M28" t="s">
        <v>66</v>
      </c>
      <c r="N28" t="s">
        <v>67</v>
      </c>
    </row>
    <row r="29" spans="1:14" x14ac:dyDescent="0.35">
      <c r="A29" t="s">
        <v>68</v>
      </c>
      <c r="B29">
        <v>1</v>
      </c>
      <c r="C29" s="2" t="s">
        <v>69</v>
      </c>
      <c r="D29" s="2" t="s">
        <v>90</v>
      </c>
      <c r="E29" t="s">
        <v>147</v>
      </c>
      <c r="F29" t="s">
        <v>148</v>
      </c>
      <c r="G29">
        <v>0.54400000000000004</v>
      </c>
      <c r="H29">
        <v>10</v>
      </c>
      <c r="I29">
        <f>G29*B29</f>
        <v>0.54400000000000004</v>
      </c>
      <c r="J29" s="6">
        <f t="shared" si="0"/>
        <v>5.44</v>
      </c>
      <c r="K29" s="6">
        <f>IF(J29=0,0,IF(NUM_UNITS&gt;H29,_xlfn.CEILING.MATH(NUM_UNITS/H29)*J29,J29))</f>
        <v>5.44</v>
      </c>
      <c r="L29" s="5" t="s">
        <v>146</v>
      </c>
      <c r="M29" t="s">
        <v>70</v>
      </c>
      <c r="N29" t="s">
        <v>169</v>
      </c>
    </row>
    <row r="30" spans="1:14" x14ac:dyDescent="0.35">
      <c r="A30" t="s">
        <v>71</v>
      </c>
      <c r="B30">
        <v>1</v>
      </c>
      <c r="C30" s="2" t="s">
        <v>89</v>
      </c>
      <c r="D30" s="2" t="s">
        <v>90</v>
      </c>
      <c r="E30" t="s">
        <v>150</v>
      </c>
      <c r="F30" t="s">
        <v>151</v>
      </c>
      <c r="G30">
        <v>2.5499999999999998</v>
      </c>
      <c r="H30">
        <v>1</v>
      </c>
      <c r="I30">
        <f>G30*B30</f>
        <v>2.5499999999999998</v>
      </c>
      <c r="J30" s="6">
        <f t="shared" si="0"/>
        <v>2.5499999999999998</v>
      </c>
      <c r="K30" s="6">
        <f>IF(J30=0,0,IF(NUM_UNITS&gt;H30,_xlfn.CEILING.MATH(NUM_UNITS/H30)*J30,J30))</f>
        <v>25.5</v>
      </c>
      <c r="L30" s="5" t="s">
        <v>149</v>
      </c>
      <c r="M30" t="s">
        <v>72</v>
      </c>
      <c r="N30" t="s">
        <v>155</v>
      </c>
    </row>
    <row r="31" spans="1:14" x14ac:dyDescent="0.35">
      <c r="A31" t="s">
        <v>73</v>
      </c>
      <c r="B31">
        <v>1</v>
      </c>
      <c r="C31" s="2" t="s">
        <v>74</v>
      </c>
      <c r="D31" s="2" t="s">
        <v>90</v>
      </c>
      <c r="E31" t="s">
        <v>153</v>
      </c>
      <c r="F31" t="s">
        <v>154</v>
      </c>
      <c r="G31">
        <v>0.83</v>
      </c>
      <c r="H31">
        <v>1</v>
      </c>
      <c r="I31">
        <f>G31*B31</f>
        <v>0.83</v>
      </c>
      <c r="J31" s="6">
        <f t="shared" si="0"/>
        <v>0.83</v>
      </c>
      <c r="K31" s="6">
        <f>IF(J31=0,0,IF(NUM_UNITS&gt;H31,_xlfn.CEILING.MATH(NUM_UNITS/H31)*J31,J31))</f>
        <v>8.2999999999999989</v>
      </c>
      <c r="L31" s="5" t="s">
        <v>152</v>
      </c>
      <c r="M31" t="s">
        <v>75</v>
      </c>
      <c r="N31" t="s">
        <v>76</v>
      </c>
    </row>
    <row r="32" spans="1:14" x14ac:dyDescent="0.35">
      <c r="A32" t="s">
        <v>77</v>
      </c>
      <c r="B32">
        <v>1</v>
      </c>
      <c r="C32" s="2" t="s">
        <v>78</v>
      </c>
      <c r="D32" s="2" t="s">
        <v>90</v>
      </c>
      <c r="E32" t="s">
        <v>157</v>
      </c>
      <c r="F32" t="s">
        <v>158</v>
      </c>
      <c r="G32">
        <v>0.32</v>
      </c>
      <c r="H32">
        <v>1</v>
      </c>
      <c r="I32">
        <f>G32*B32</f>
        <v>0.32</v>
      </c>
      <c r="J32" s="6">
        <f t="shared" si="0"/>
        <v>0.32</v>
      </c>
      <c r="K32" s="6">
        <f>IF(J32=0,0,IF(NUM_UNITS&gt;H32,_xlfn.CEILING.MATH(NUM_UNITS/H32)*J32,J32))</f>
        <v>3.2</v>
      </c>
      <c r="L32" s="5" t="s">
        <v>156</v>
      </c>
      <c r="M32" t="s">
        <v>79</v>
      </c>
      <c r="N32" t="s">
        <v>80</v>
      </c>
    </row>
    <row r="33" spans="1:14" x14ac:dyDescent="0.35">
      <c r="A33" t="s">
        <v>81</v>
      </c>
      <c r="B33">
        <v>1</v>
      </c>
      <c r="C33" s="2" t="s">
        <v>82</v>
      </c>
      <c r="D33" s="2" t="s">
        <v>90</v>
      </c>
      <c r="E33" t="s">
        <v>160</v>
      </c>
      <c r="F33" t="s">
        <v>161</v>
      </c>
      <c r="G33">
        <v>2.6</v>
      </c>
      <c r="H33">
        <v>1</v>
      </c>
      <c r="I33">
        <f>G33*B33</f>
        <v>2.6</v>
      </c>
      <c r="J33" s="6">
        <f t="shared" si="0"/>
        <v>2.6</v>
      </c>
      <c r="K33" s="6">
        <f>IF(J33=0,0,IF(NUM_UNITS&gt;H33,_xlfn.CEILING.MATH(NUM_UNITS/H33)*J33,J33))</f>
        <v>26</v>
      </c>
      <c r="L33" s="5" t="s">
        <v>159</v>
      </c>
      <c r="M33" t="s">
        <v>83</v>
      </c>
      <c r="N33" t="s">
        <v>168</v>
      </c>
    </row>
    <row r="35" spans="1:14" x14ac:dyDescent="0.35">
      <c r="A35" s="3" t="s">
        <v>91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5">
      <c r="A36" s="4" t="s">
        <v>164</v>
      </c>
      <c r="B36">
        <f>SUM(B2:B33)</f>
        <v>52</v>
      </c>
    </row>
    <row r="37" spans="1:14" x14ac:dyDescent="0.35">
      <c r="A37" s="4" t="s">
        <v>86</v>
      </c>
      <c r="B37">
        <f>SUM(I2:I34)</f>
        <v>23.396600000000003</v>
      </c>
    </row>
    <row r="38" spans="1:14" x14ac:dyDescent="0.35">
      <c r="A38" s="8" t="s">
        <v>165</v>
      </c>
      <c r="B38">
        <v>10</v>
      </c>
    </row>
    <row r="39" spans="1:14" x14ac:dyDescent="0.35">
      <c r="A39" s="4" t="s">
        <v>162</v>
      </c>
      <c r="B39">
        <f>SUM(K2:K33)</f>
        <v>246.61</v>
      </c>
    </row>
  </sheetData>
  <hyperlinks>
    <hyperlink ref="L2" r:id="rId1"/>
    <hyperlink ref="L3" r:id="rId2"/>
    <hyperlink ref="L4" r:id="rId3"/>
    <hyperlink ref="L5" r:id="rId4"/>
    <hyperlink ref="L11" r:id="rId5"/>
    <hyperlink ref="L12" r:id="rId6"/>
    <hyperlink ref="L6" r:id="rId7"/>
    <hyperlink ref="L13" r:id="rId8"/>
    <hyperlink ref="L7" r:id="rId9"/>
    <hyperlink ref="L8" r:id="rId10"/>
    <hyperlink ref="L9" r:id="rId11"/>
    <hyperlink ref="L10" r:id="rId12"/>
    <hyperlink ref="L14" r:id="rId13"/>
    <hyperlink ref="L15" r:id="rId14"/>
    <hyperlink ref="L28" r:id="rId15"/>
    <hyperlink ref="L29" r:id="rId16"/>
    <hyperlink ref="L30" r:id="rId17"/>
    <hyperlink ref="L31" r:id="rId18"/>
    <hyperlink ref="L32" r:id="rId19"/>
    <hyperlink ref="L33" r:id="rId20"/>
  </hyperlinks>
  <pageMargins left="0.7" right="0.7" top="0.75" bottom="0.75" header="0.3" footer="0.3"/>
  <pageSetup orientation="portrait" horizontalDpi="4294967293" verticalDpi="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PowerSenseModule</vt:lpstr>
      <vt:lpstr>NUM_UNITS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Wood</dc:creator>
  <cp:lastModifiedBy>Paul Wood</cp:lastModifiedBy>
  <dcterms:created xsi:type="dcterms:W3CDTF">2019-07-21T00:34:14Z</dcterms:created>
  <dcterms:modified xsi:type="dcterms:W3CDTF">2019-07-28T18:04:55Z</dcterms:modified>
</cp:coreProperties>
</file>